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55" windowHeight="13110" activeTab="0"/>
  </bookViews>
  <sheets>
    <sheet name="КОМАНДЫ ПФО" sheetId="1" r:id="rId1"/>
  </sheets>
  <definedNames>
    <definedName name="_xlnm.Print_Area" localSheetId="0">'КОМАНДЫ ПФО'!$A$1:$ID$97</definedName>
  </definedNames>
  <calcPr fullCalcOnLoad="1"/>
</workbook>
</file>

<file path=xl/sharedStrings.xml><?xml version="1.0" encoding="utf-8"?>
<sst xmlns="http://schemas.openxmlformats.org/spreadsheetml/2006/main" count="112" uniqueCount="89">
  <si>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</si>
  <si>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</si>
  <si>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</si>
  <si>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</si>
  <si>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</si>
  <si>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</si>
  <si>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</si>
  <si>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</si>
  <si>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</si>
  <si>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</si>
  <si>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</si>
  <si>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</si>
  <si>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</si>
  <si>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</si>
  <si>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</si>
  <si>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</si>
  <si>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</si>
  <si>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</si>
  <si>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</si>
  <si>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</si>
  <si>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</si>
  <si>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</si>
  <si>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</si>
  <si>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</si>
  <si>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</si>
  <si>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</si>
  <si>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</si>
  <si>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</si>
  <si>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1-й заезд</t>
  </si>
  <si>
    <t>2-й заезд</t>
  </si>
  <si>
    <t>Главный секретарь соревнований</t>
  </si>
  <si>
    <t>судья Всероссийской категории:                                                   А. Ю. Иванов (г. Москва; лицензия МФР А 105; FIM 9517/7888)</t>
  </si>
  <si>
    <t>г. Белгород</t>
  </si>
  <si>
    <t>Класс мотоциклов</t>
  </si>
  <si>
    <t>Хахалев Владимир</t>
  </si>
  <si>
    <t xml:space="preserve">судья Всероссийской категории:                                                               Э. А. Иванов (г. Кострома; лицензия МФР А 165; FIM 9518)                                                 </t>
  </si>
  <si>
    <t>Команда Сборной Белгородской области - "Белогорье"</t>
  </si>
  <si>
    <t>Илюхин Илья</t>
  </si>
  <si>
    <t>Толстов Андрей</t>
  </si>
  <si>
    <t>Назаров Артемий</t>
  </si>
  <si>
    <t xml:space="preserve">КОМАНДНЫЙ ЗАЧЕТ </t>
  </si>
  <si>
    <t>Куцубин Артем</t>
  </si>
  <si>
    <t>г. Челябинск</t>
  </si>
  <si>
    <t xml:space="preserve">МБУ СДЮСТШ-КМВЛ </t>
  </si>
  <si>
    <t>Петрашин Тимур</t>
  </si>
  <si>
    <t>Демидов Владислав</t>
  </si>
  <si>
    <t>г. Каменск-Уральский, Свердловская область</t>
  </si>
  <si>
    <t>"Центр по ТВС/Уралтранстром/ДОСААФ"</t>
  </si>
  <si>
    <t>Хужин Иван</t>
  </si>
  <si>
    <t>г. Пенза</t>
  </si>
  <si>
    <t>Гришин Дмитрий</t>
  </si>
  <si>
    <t>Корнев Николай</t>
  </si>
  <si>
    <t>Зорин Алексей</t>
  </si>
  <si>
    <t>Мятлин Станислав</t>
  </si>
  <si>
    <t>Баранов Иван</t>
  </si>
  <si>
    <t>г. Ставрополь</t>
  </si>
  <si>
    <t>Сборная команда Ставропольского края - "Ставрополье"</t>
  </si>
  <si>
    <t>Краев Максим</t>
  </si>
  <si>
    <t>ОО "МФПО" (СК "Сура")</t>
  </si>
  <si>
    <t>Степанов Сергей</t>
  </si>
  <si>
    <t>Рыжих Илья</t>
  </si>
  <si>
    <t>Назаров Максим</t>
  </si>
  <si>
    <t>Несытых Василий</t>
  </si>
  <si>
    <t>Сидоров Антон</t>
  </si>
  <si>
    <t>Завьялов Олег</t>
  </si>
  <si>
    <t>Цыганов Максим</t>
  </si>
  <si>
    <t>Бобин Владимир</t>
  </si>
  <si>
    <t>Батов Николай</t>
  </si>
  <si>
    <t>Рогозин Семен</t>
  </si>
  <si>
    <t>Тонков Виталий</t>
  </si>
  <si>
    <t>Гусев Виталий</t>
  </si>
  <si>
    <t>Томин Игорь</t>
  </si>
  <si>
    <t>Бугреев Александр</t>
  </si>
  <si>
    <t>Муратов Тимур</t>
  </si>
  <si>
    <t>Онипко Андрей</t>
  </si>
  <si>
    <t>Гусев Георгий</t>
  </si>
  <si>
    <t>Перепелицын Артем</t>
  </si>
  <si>
    <t>г. Вологда</t>
  </si>
  <si>
    <t>Сборная Вологодской области</t>
  </si>
  <si>
    <t>Спирин Дмитрий</t>
  </si>
  <si>
    <t>Дмитриев Александр</t>
  </si>
  <si>
    <t>Спирин Артем</t>
  </si>
  <si>
    <t>Зотов Даниил</t>
  </si>
  <si>
    <t xml:space="preserve">Чемпионат России и Первенство Мотоциклетной Федерации России по мотокроссу 2015 года - II-й этап. ФИНАЛ.                                                                                   </t>
  </si>
  <si>
    <t>г. Череповец, Вологодская область.                                                                                                                                                                                                    11 - 13 сентября 2015 года.</t>
  </si>
  <si>
    <t>Дергунов Денис</t>
  </si>
  <si>
    <t>Викторов Александр</t>
  </si>
  <si>
    <t>Калинин Денис</t>
  </si>
  <si>
    <t>н/с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</si>
</sst>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lef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5" borderId="14" xfId="0" applyFont="1" applyFill="1" applyBorder="1" applyAlignment="1" applyProtection="1">
      <alignment horizontal="left" vertical="center" wrapText="1"/>
      <protection locked="0"/>
    </xf>
    <xf numFmtId="0" fontId="8" fillId="35" borderId="26" xfId="0" applyFont="1" applyFill="1" applyBorder="1" applyAlignment="1" applyProtection="1">
      <alignment horizontal="left" vertical="center" wrapText="1"/>
      <protection locked="0"/>
    </xf>
    <xf numFmtId="0" fontId="8" fillId="35" borderId="13" xfId="0" applyFont="1" applyFill="1" applyBorder="1" applyAlignment="1" applyProtection="1">
      <alignment horizontal="left" vertical="center" wrapText="1"/>
      <protection locked="0"/>
    </xf>
    <xf numFmtId="0" fontId="8" fillId="35" borderId="28" xfId="0" applyFont="1" applyFill="1" applyBorder="1" applyAlignment="1" applyProtection="1">
      <alignment horizontal="left" vertical="center" wrapText="1"/>
      <protection locked="0"/>
    </xf>
    <xf numFmtId="0" fontId="8" fillId="35" borderId="29" xfId="0" applyFont="1" applyFill="1" applyBorder="1" applyAlignment="1" applyProtection="1">
      <alignment horizontal="left" vertical="center" wrapText="1"/>
      <protection locked="0"/>
    </xf>
    <xf numFmtId="0" fontId="8" fillId="35" borderId="30" xfId="0" applyFont="1" applyFill="1" applyBorder="1" applyAlignment="1" applyProtection="1">
      <alignment horizontal="left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22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 applyProtection="1">
      <alignment horizontal="center" vertical="center" wrapText="1"/>
      <protection locked="0"/>
    </xf>
    <xf numFmtId="0" fontId="8" fillId="35" borderId="31" xfId="0" applyFont="1" applyFill="1" applyBorder="1" applyAlignment="1" applyProtection="1">
      <alignment horizontal="center" vertical="center" wrapText="1"/>
      <protection locked="0"/>
    </xf>
    <xf numFmtId="0" fontId="8" fillId="35" borderId="24" xfId="0" applyFont="1" applyFill="1" applyBorder="1" applyAlignment="1" applyProtection="1">
      <alignment horizontal="center" vertical="center" wrapText="1"/>
      <protection locked="0"/>
    </xf>
    <xf numFmtId="0" fontId="8" fillId="35" borderId="27" xfId="0" applyFont="1" applyFill="1" applyBorder="1" applyAlignment="1" applyProtection="1">
      <alignment horizontal="center" vertical="center" wrapText="1"/>
      <protection locked="0"/>
    </xf>
    <xf numFmtId="0" fontId="8" fillId="35" borderId="25" xfId="0" applyFont="1" applyFill="1" applyBorder="1" applyAlignment="1" applyProtection="1">
      <alignment horizontal="center" vertical="center" wrapText="1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0" fontId="8" fillId="35" borderId="16" xfId="0" applyFont="1" applyFill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5" borderId="32" xfId="0" applyFont="1" applyFill="1" applyBorder="1" applyAlignment="1" applyProtection="1">
      <alignment horizontal="center" vertical="center" wrapText="1"/>
      <protection locked="0"/>
    </xf>
    <xf numFmtId="0" fontId="8" fillId="35" borderId="33" xfId="0" applyFont="1" applyFill="1" applyBorder="1" applyAlignment="1" applyProtection="1">
      <alignment horizontal="center" vertical="center" wrapText="1"/>
      <protection locked="0"/>
    </xf>
    <xf numFmtId="0" fontId="8" fillId="35" borderId="26" xfId="0" applyFont="1" applyFill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>
      <alignment horizontal="center" vertical="center"/>
    </xf>
    <xf numFmtId="0" fontId="15" fillId="33" borderId="32" xfId="0" applyFont="1" applyFill="1" applyBorder="1" applyAlignment="1" applyProtection="1">
      <alignment horizontal="center" vertical="center" wrapText="1"/>
      <protection locked="0"/>
    </xf>
    <xf numFmtId="0" fontId="16" fillId="33" borderId="33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 applyProtection="1">
      <alignment horizontal="center" vertical="center" wrapText="1"/>
      <protection locked="0"/>
    </xf>
    <xf numFmtId="0" fontId="15" fillId="33" borderId="35" xfId="0" applyFont="1" applyFill="1" applyBorder="1" applyAlignment="1" applyProtection="1">
      <alignment horizontal="center" vertical="center" wrapText="1"/>
      <protection locked="0"/>
    </xf>
    <xf numFmtId="0" fontId="15" fillId="33" borderId="36" xfId="0" applyFont="1" applyFill="1" applyBorder="1" applyAlignment="1" applyProtection="1">
      <alignment horizontal="center" vertical="center" wrapText="1"/>
      <protection locked="0"/>
    </xf>
    <xf numFmtId="0" fontId="15" fillId="33" borderId="23" xfId="0" applyFont="1" applyFill="1" applyBorder="1" applyAlignment="1" applyProtection="1">
      <alignment horizontal="center" vertical="center" wrapText="1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37" xfId="0" applyFont="1" applyFill="1" applyBorder="1" applyAlignment="1" applyProtection="1">
      <alignment horizontal="center" vertical="center" wrapText="1"/>
      <protection locked="0"/>
    </xf>
    <xf numFmtId="0" fontId="15" fillId="33" borderId="38" xfId="0" applyFont="1" applyFill="1" applyBorder="1" applyAlignment="1" applyProtection="1">
      <alignment horizontal="center" vertical="center" wrapText="1"/>
      <protection locked="0"/>
    </xf>
    <xf numFmtId="0" fontId="15" fillId="33" borderId="39" xfId="0" applyFont="1" applyFill="1" applyBorder="1" applyAlignment="1" applyProtection="1">
      <alignment horizontal="center" vertical="center" wrapText="1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5" fillId="33" borderId="22" xfId="0" applyFont="1" applyFill="1" applyBorder="1" applyAlignment="1" applyProtection="1">
      <alignment horizontal="center" vertical="center" wrapText="1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0" fontId="15" fillId="33" borderId="44" xfId="0" applyFont="1" applyFill="1" applyBorder="1" applyAlignment="1" applyProtection="1">
      <alignment horizontal="center" vertical="center" wrapText="1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36" xfId="0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0</xdr:row>
      <xdr:rowOff>238125</xdr:rowOff>
    </xdr:from>
    <xdr:to>
      <xdr:col>9</xdr:col>
      <xdr:colOff>857250</xdr:colOff>
      <xdr:row>1</xdr:row>
      <xdr:rowOff>714375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238125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58</xdr:row>
      <xdr:rowOff>0</xdr:rowOff>
    </xdr:from>
    <xdr:to>
      <xdr:col>11</xdr:col>
      <xdr:colOff>-2147483648</xdr:colOff>
      <xdr:row>62</xdr:row>
      <xdr:rowOff>314325</xdr:rowOff>
    </xdr:to>
    <xdr:pic>
      <xdr:nvPicPr>
        <xdr:cNvPr id="2" name="Рисунок 2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84650" y="25117425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219075</xdr:rowOff>
    </xdr:from>
    <xdr:to>
      <xdr:col>1</xdr:col>
      <xdr:colOff>1552575</xdr:colOff>
      <xdr:row>3</xdr:row>
      <xdr:rowOff>314325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19075"/>
          <a:ext cx="22383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7</xdr:col>
      <xdr:colOff>0</xdr:colOff>
      <xdr:row>1</xdr:row>
      <xdr:rowOff>333375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4895850" y="76200"/>
          <a:ext cx="21031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79"/>
  <sheetViews>
    <sheetView tabSelected="1" zoomScale="40" zoomScaleNormal="40" zoomScalePageLayoutView="75" workbookViewId="0" topLeftCell="A1">
      <selection activeCell="C10" sqref="C10:C16"/>
    </sheetView>
  </sheetViews>
  <sheetFormatPr defaultColWidth="0" defaultRowHeight="12.75"/>
  <cols>
    <col min="1" max="1" width="16.28125" style="4" customWidth="1"/>
    <col min="2" max="2" width="123.7109375" style="4" customWidth="1"/>
    <col min="3" max="3" width="85.8515625" style="4" customWidth="1"/>
    <col min="4" max="4" width="71.140625" style="4" customWidth="1"/>
    <col min="5" max="5" width="54.421875" style="4" customWidth="1"/>
    <col min="6" max="6" width="21.421875" style="4" customWidth="1"/>
    <col min="7" max="7" width="16.00390625" style="4" customWidth="1"/>
    <col min="8" max="8" width="13.8515625" style="4" customWidth="1"/>
    <col min="9" max="9" width="16.28125" style="4" customWidth="1"/>
    <col min="10" max="10" width="13.8515625" style="4" customWidth="1"/>
    <col min="11" max="11" width="10.85156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100"/>
      <c r="M1" s="7"/>
      <c r="N1" s="4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89.25" customHeight="1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1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21" customHeight="1">
      <c r="A3" s="103" t="s">
        <v>22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1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1.5" customHeight="1">
      <c r="A4" s="104" t="s">
        <v>84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1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32.25" customHeight="1">
      <c r="A5" s="105" t="s">
        <v>40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85" t="s">
        <v>28</v>
      </c>
      <c r="H6" s="85"/>
      <c r="I6" s="85" t="s">
        <v>29</v>
      </c>
      <c r="J6" s="85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86" t="s">
        <v>18</v>
      </c>
      <c r="B7" s="86" t="s">
        <v>20</v>
      </c>
      <c r="C7" s="86" t="s">
        <v>26</v>
      </c>
      <c r="D7" s="86" t="s">
        <v>27</v>
      </c>
      <c r="E7" s="89" t="s">
        <v>33</v>
      </c>
      <c r="F7" s="89" t="s">
        <v>0</v>
      </c>
      <c r="G7" s="109" t="s">
        <v>25</v>
      </c>
      <c r="H7" s="91" t="s">
        <v>24</v>
      </c>
      <c r="I7" s="109" t="s">
        <v>25</v>
      </c>
      <c r="J7" s="91" t="s">
        <v>24</v>
      </c>
      <c r="K7" s="94" t="s">
        <v>21</v>
      </c>
      <c r="L7" s="106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87"/>
      <c r="B8" s="87"/>
      <c r="C8" s="88"/>
      <c r="D8" s="88"/>
      <c r="E8" s="90"/>
      <c r="F8" s="90"/>
      <c r="G8" s="110"/>
      <c r="H8" s="92"/>
      <c r="I8" s="110"/>
      <c r="J8" s="92"/>
      <c r="K8" s="95"/>
      <c r="L8" s="107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5.25" customHeight="1" thickBot="1">
      <c r="A9" s="87"/>
      <c r="B9" s="87"/>
      <c r="C9" s="88"/>
      <c r="D9" s="88"/>
      <c r="E9" s="90"/>
      <c r="F9" s="90"/>
      <c r="G9" s="111"/>
      <c r="H9" s="93"/>
      <c r="I9" s="111"/>
      <c r="J9" s="93"/>
      <c r="K9" s="95"/>
      <c r="L9" s="108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34.5">
      <c r="A10" s="76">
        <v>1</v>
      </c>
      <c r="B10" s="79" t="s">
        <v>42</v>
      </c>
      <c r="C10" s="82" t="s">
        <v>43</v>
      </c>
      <c r="D10" s="62" t="s">
        <v>71</v>
      </c>
      <c r="E10" s="39">
        <v>250</v>
      </c>
      <c r="F10" s="39">
        <v>108</v>
      </c>
      <c r="G10" s="54">
        <v>5</v>
      </c>
      <c r="H10" s="55">
        <v>36</v>
      </c>
      <c r="I10" s="54">
        <v>6</v>
      </c>
      <c r="J10" s="55">
        <v>35</v>
      </c>
      <c r="K10" s="76">
        <v>219</v>
      </c>
      <c r="L10" s="24" t="e">
        <f>#REF!+#REF!</f>
        <v>#REF!</v>
      </c>
      <c r="M10" s="25"/>
      <c r="N10" s="26"/>
      <c r="O10" s="25" t="e">
        <f>IF(#REF!=1,25,0)</f>
        <v>#REF!</v>
      </c>
      <c r="P10" s="25" t="e">
        <f>IF(#REF!=2,22,0)</f>
        <v>#REF!</v>
      </c>
      <c r="Q10" s="25" t="e">
        <f>IF(#REF!=3,20,0)</f>
        <v>#REF!</v>
      </c>
      <c r="R10" s="25" t="e">
        <f>IF(#REF!=4,18,0)</f>
        <v>#REF!</v>
      </c>
      <c r="S10" s="25" t="e">
        <f>IF(#REF!=5,16,0)</f>
        <v>#REF!</v>
      </c>
      <c r="T10" s="25" t="e">
        <f>IF(#REF!=6,15,0)</f>
        <v>#REF!</v>
      </c>
      <c r="U10" s="25" t="e">
        <f>IF(#REF!=7,14,0)</f>
        <v>#REF!</v>
      </c>
      <c r="V10" s="25" t="e">
        <f>IF(#REF!=8,13,0)</f>
        <v>#REF!</v>
      </c>
      <c r="W10" s="25" t="e">
        <f>IF(#REF!=9,12,0)</f>
        <v>#REF!</v>
      </c>
      <c r="X10" s="25" t="e">
        <f>IF(#REF!=10,11,0)</f>
        <v>#REF!</v>
      </c>
      <c r="Y10" s="25" t="e">
        <f>IF(#REF!=11,10,0)</f>
        <v>#REF!</v>
      </c>
      <c r="Z10" s="25" t="e">
        <f>IF(#REF!=12,9,0)</f>
        <v>#REF!</v>
      </c>
      <c r="AA10" s="25" t="e">
        <f>IF(#REF!=13,8,0)</f>
        <v>#REF!</v>
      </c>
      <c r="AB10" s="25" t="e">
        <f>IF(#REF!=14,7,0)</f>
        <v>#REF!</v>
      </c>
      <c r="AC10" s="25" t="e">
        <f>IF(#REF!=15,6,0)</f>
        <v>#REF!</v>
      </c>
      <c r="AD10" s="25" t="e">
        <f>IF(#REF!=16,5,0)</f>
        <v>#REF!</v>
      </c>
      <c r="AE10" s="25" t="e">
        <f>IF(#REF!=17,4,0)</f>
        <v>#REF!</v>
      </c>
      <c r="AF10" s="25" t="e">
        <f>IF(#REF!=18,3,0)</f>
        <v>#REF!</v>
      </c>
      <c r="AG10" s="25" t="e">
        <f>IF(#REF!=19,2,0)</f>
        <v>#REF!</v>
      </c>
      <c r="AH10" s="25" t="e">
        <f>IF(#REF!=20,1,0)</f>
        <v>#REF!</v>
      </c>
      <c r="AI10" s="25" t="e">
        <f>IF(#REF!&gt;20,0,0)</f>
        <v>#REF!</v>
      </c>
      <c r="AJ10" s="25" t="e">
        <f>IF(#REF!="сх",0,0)</f>
        <v>#REF!</v>
      </c>
      <c r="AK10" s="25" t="e">
        <f>SUM(O10:AI10)</f>
        <v>#REF!</v>
      </c>
      <c r="AL10" s="25" t="e">
        <f>IF(#REF!=1,25,0)</f>
        <v>#REF!</v>
      </c>
      <c r="AM10" s="25" t="e">
        <f>IF(#REF!=2,22,0)</f>
        <v>#REF!</v>
      </c>
      <c r="AN10" s="25" t="e">
        <f>IF(#REF!=3,20,0)</f>
        <v>#REF!</v>
      </c>
      <c r="AO10" s="25" t="e">
        <f>IF(#REF!=4,18,0)</f>
        <v>#REF!</v>
      </c>
      <c r="AP10" s="25" t="e">
        <f>IF(#REF!=5,16,0)</f>
        <v>#REF!</v>
      </c>
      <c r="AQ10" s="25" t="e">
        <f>IF(#REF!=6,15,0)</f>
        <v>#REF!</v>
      </c>
      <c r="AR10" s="25" t="e">
        <f>IF(#REF!=7,14,0)</f>
        <v>#REF!</v>
      </c>
      <c r="AS10" s="25" t="e">
        <f>IF(#REF!=8,13,0)</f>
        <v>#REF!</v>
      </c>
      <c r="AT10" s="25" t="e">
        <f>IF(#REF!=9,12,0)</f>
        <v>#REF!</v>
      </c>
      <c r="AU10" s="25" t="e">
        <f>IF(#REF!=10,11,0)</f>
        <v>#REF!</v>
      </c>
      <c r="AV10" s="25" t="e">
        <f>IF(#REF!=11,10,0)</f>
        <v>#REF!</v>
      </c>
      <c r="AW10" s="25" t="e">
        <f>IF(#REF!=12,9,0)</f>
        <v>#REF!</v>
      </c>
      <c r="AX10" s="25" t="e">
        <f>IF(#REF!=13,8,0)</f>
        <v>#REF!</v>
      </c>
      <c r="AY10" s="25" t="e">
        <f>IF(#REF!=14,7,0)</f>
        <v>#REF!</v>
      </c>
      <c r="AZ10" s="25" t="e">
        <f>IF(#REF!=15,6,0)</f>
        <v>#REF!</v>
      </c>
      <c r="BA10" s="25" t="e">
        <f>IF(#REF!=16,5,0)</f>
        <v>#REF!</v>
      </c>
      <c r="BB10" s="25" t="e">
        <f>IF(#REF!=17,4,0)</f>
        <v>#REF!</v>
      </c>
      <c r="BC10" s="25" t="e">
        <f>IF(#REF!=18,3,0)</f>
        <v>#REF!</v>
      </c>
      <c r="BD10" s="25" t="e">
        <f>IF(#REF!=19,2,0)</f>
        <v>#REF!</v>
      </c>
      <c r="BE10" s="25" t="e">
        <f>IF(#REF!=20,1,0)</f>
        <v>#REF!</v>
      </c>
      <c r="BF10" s="25" t="e">
        <f>IF(#REF!&gt;20,0,0)</f>
        <v>#REF!</v>
      </c>
      <c r="BG10" s="25" t="e">
        <f>IF(#REF!="сх",0,0)</f>
        <v>#REF!</v>
      </c>
      <c r="BH10" s="25" t="e">
        <f>SUM(AL10:BF10)</f>
        <v>#REF!</v>
      </c>
      <c r="BI10" s="25" t="e">
        <f>IF(#REF!=1,45,0)</f>
        <v>#REF!</v>
      </c>
      <c r="BJ10" s="25" t="e">
        <f>IF(#REF!=2,42,0)</f>
        <v>#REF!</v>
      </c>
      <c r="BK10" s="25" t="e">
        <f>IF(#REF!=3,40,0)</f>
        <v>#REF!</v>
      </c>
      <c r="BL10" s="25" t="e">
        <f>IF(#REF!=4,38,0)</f>
        <v>#REF!</v>
      </c>
      <c r="BM10" s="25" t="e">
        <f>IF(#REF!=5,36,0)</f>
        <v>#REF!</v>
      </c>
      <c r="BN10" s="25" t="e">
        <f>IF(#REF!=6,35,0)</f>
        <v>#REF!</v>
      </c>
      <c r="BO10" s="25" t="e">
        <f>IF(#REF!=7,34,0)</f>
        <v>#REF!</v>
      </c>
      <c r="BP10" s="25" t="e">
        <f>IF(#REF!=8,33,0)</f>
        <v>#REF!</v>
      </c>
      <c r="BQ10" s="25" t="e">
        <f>IF(#REF!=9,32,0)</f>
        <v>#REF!</v>
      </c>
      <c r="BR10" s="25" t="e">
        <f>IF(#REF!=10,31,0)</f>
        <v>#REF!</v>
      </c>
      <c r="BS10" s="25" t="e">
        <f>IF(#REF!=11,30,0)</f>
        <v>#REF!</v>
      </c>
      <c r="BT10" s="25" t="e">
        <f>IF(#REF!=12,29,0)</f>
        <v>#REF!</v>
      </c>
      <c r="BU10" s="25" t="e">
        <f>IF(#REF!=13,28,0)</f>
        <v>#REF!</v>
      </c>
      <c r="BV10" s="25" t="e">
        <f>IF(#REF!=14,27,0)</f>
        <v>#REF!</v>
      </c>
      <c r="BW10" s="25" t="e">
        <f>IF(#REF!=15,26,0)</f>
        <v>#REF!</v>
      </c>
      <c r="BX10" s="25" t="e">
        <f>IF(#REF!=16,25,0)</f>
        <v>#REF!</v>
      </c>
      <c r="BY10" s="25" t="e">
        <f>IF(#REF!=17,24,0)</f>
        <v>#REF!</v>
      </c>
      <c r="BZ10" s="25" t="e">
        <f>IF(#REF!=18,23,0)</f>
        <v>#REF!</v>
      </c>
      <c r="CA10" s="25" t="e">
        <f>IF(#REF!=19,22,0)</f>
        <v>#REF!</v>
      </c>
      <c r="CB10" s="25" t="e">
        <f>IF(#REF!=20,21,0)</f>
        <v>#REF!</v>
      </c>
      <c r="CC10" s="25" t="e">
        <f>IF(#REF!=21,20,0)</f>
        <v>#REF!</v>
      </c>
      <c r="CD10" s="25" t="e">
        <f>IF(#REF!=22,19,0)</f>
        <v>#REF!</v>
      </c>
      <c r="CE10" s="25" t="e">
        <f>IF(#REF!=23,18,0)</f>
        <v>#REF!</v>
      </c>
      <c r="CF10" s="25" t="e">
        <f>IF(#REF!=24,17,0)</f>
        <v>#REF!</v>
      </c>
      <c r="CG10" s="25" t="e">
        <f>IF(#REF!=25,16,0)</f>
        <v>#REF!</v>
      </c>
      <c r="CH10" s="25" t="e">
        <f>IF(#REF!=26,15,0)</f>
        <v>#REF!</v>
      </c>
      <c r="CI10" s="25" t="e">
        <f>IF(#REF!=27,14,0)</f>
        <v>#REF!</v>
      </c>
      <c r="CJ10" s="25" t="e">
        <f>IF(#REF!=28,13,0)</f>
        <v>#REF!</v>
      </c>
      <c r="CK10" s="25" t="e">
        <f>IF(#REF!=29,12,0)</f>
        <v>#REF!</v>
      </c>
      <c r="CL10" s="25" t="e">
        <f>IF(#REF!=30,11,0)</f>
        <v>#REF!</v>
      </c>
      <c r="CM10" s="25" t="e">
        <f>IF(#REF!=31,10,0)</f>
        <v>#REF!</v>
      </c>
      <c r="CN10" s="25" t="e">
        <f>IF(#REF!=32,9,0)</f>
        <v>#REF!</v>
      </c>
      <c r="CO10" s="25" t="e">
        <f>IF(#REF!=33,8,0)</f>
        <v>#REF!</v>
      </c>
      <c r="CP10" s="25" t="e">
        <f>IF(#REF!=34,7,0)</f>
        <v>#REF!</v>
      </c>
      <c r="CQ10" s="25" t="e">
        <f>IF(#REF!=35,6,0)</f>
        <v>#REF!</v>
      </c>
      <c r="CR10" s="25" t="e">
        <f>IF(#REF!=36,5,0)</f>
        <v>#REF!</v>
      </c>
      <c r="CS10" s="25" t="e">
        <f>IF(#REF!=37,4,0)</f>
        <v>#REF!</v>
      </c>
      <c r="CT10" s="25" t="e">
        <f>IF(#REF!=38,3,0)</f>
        <v>#REF!</v>
      </c>
      <c r="CU10" s="25" t="e">
        <f>IF(#REF!=39,2,0)</f>
        <v>#REF!</v>
      </c>
      <c r="CV10" s="25" t="e">
        <f>IF(#REF!=40,1,0)</f>
        <v>#REF!</v>
      </c>
      <c r="CW10" s="25" t="e">
        <f>IF(#REF!&gt;20,0,0)</f>
        <v>#REF!</v>
      </c>
      <c r="CX10" s="25" t="e">
        <f>IF(#REF!="сх",0,0)</f>
        <v>#REF!</v>
      </c>
      <c r="CY10" s="25" t="e">
        <f>SUM(BI10:CX10)</f>
        <v>#REF!</v>
      </c>
      <c r="CZ10" s="25" t="e">
        <f>IF(#REF!=1,45,0)</f>
        <v>#REF!</v>
      </c>
      <c r="DA10" s="25" t="e">
        <f>IF(#REF!=2,42,0)</f>
        <v>#REF!</v>
      </c>
      <c r="DB10" s="25" t="e">
        <f>IF(#REF!=3,40,0)</f>
        <v>#REF!</v>
      </c>
      <c r="DC10" s="25" t="e">
        <f>IF(#REF!=4,38,0)</f>
        <v>#REF!</v>
      </c>
      <c r="DD10" s="25" t="e">
        <f>IF(#REF!=5,36,0)</f>
        <v>#REF!</v>
      </c>
      <c r="DE10" s="25" t="e">
        <f>IF(#REF!=6,35,0)</f>
        <v>#REF!</v>
      </c>
      <c r="DF10" s="25" t="e">
        <f>IF(#REF!=7,34,0)</f>
        <v>#REF!</v>
      </c>
      <c r="DG10" s="25" t="e">
        <f>IF(#REF!=8,33,0)</f>
        <v>#REF!</v>
      </c>
      <c r="DH10" s="25" t="e">
        <f>IF(#REF!=9,32,0)</f>
        <v>#REF!</v>
      </c>
      <c r="DI10" s="25" t="e">
        <f>IF(#REF!=10,31,0)</f>
        <v>#REF!</v>
      </c>
      <c r="DJ10" s="25" t="e">
        <f>IF(#REF!=11,30,0)</f>
        <v>#REF!</v>
      </c>
      <c r="DK10" s="25" t="e">
        <f>IF(#REF!=12,29,0)</f>
        <v>#REF!</v>
      </c>
      <c r="DL10" s="25" t="e">
        <f>IF(#REF!=13,28,0)</f>
        <v>#REF!</v>
      </c>
      <c r="DM10" s="25" t="e">
        <f>IF(#REF!=14,27,0)</f>
        <v>#REF!</v>
      </c>
      <c r="DN10" s="25" t="e">
        <f>IF(#REF!=15,26,0)</f>
        <v>#REF!</v>
      </c>
      <c r="DO10" s="25" t="e">
        <f>IF(#REF!=16,25,0)</f>
        <v>#REF!</v>
      </c>
      <c r="DP10" s="25" t="e">
        <f>IF(#REF!=17,24,0)</f>
        <v>#REF!</v>
      </c>
      <c r="DQ10" s="25" t="e">
        <f>IF(#REF!=18,23,0)</f>
        <v>#REF!</v>
      </c>
      <c r="DR10" s="25" t="e">
        <f>IF(#REF!=19,22,0)</f>
        <v>#REF!</v>
      </c>
      <c r="DS10" s="25" t="e">
        <f>IF(#REF!=20,21,0)</f>
        <v>#REF!</v>
      </c>
      <c r="DT10" s="25" t="e">
        <f>IF(#REF!=21,20,0)</f>
        <v>#REF!</v>
      </c>
      <c r="DU10" s="25" t="e">
        <f>IF(#REF!=22,19,0)</f>
        <v>#REF!</v>
      </c>
      <c r="DV10" s="25" t="e">
        <f>IF(#REF!=23,18,0)</f>
        <v>#REF!</v>
      </c>
      <c r="DW10" s="25" t="e">
        <f>IF(#REF!=24,17,0)</f>
        <v>#REF!</v>
      </c>
      <c r="DX10" s="25" t="e">
        <f>IF(#REF!=25,16,0)</f>
        <v>#REF!</v>
      </c>
      <c r="DY10" s="25" t="e">
        <f>IF(#REF!=26,15,0)</f>
        <v>#REF!</v>
      </c>
      <c r="DZ10" s="25" t="e">
        <f>IF(#REF!=27,14,0)</f>
        <v>#REF!</v>
      </c>
      <c r="EA10" s="25" t="e">
        <f>IF(#REF!=28,13,0)</f>
        <v>#REF!</v>
      </c>
      <c r="EB10" s="25" t="e">
        <f>IF(#REF!=29,12,0)</f>
        <v>#REF!</v>
      </c>
      <c r="EC10" s="25" t="e">
        <f>IF(#REF!=30,11,0)</f>
        <v>#REF!</v>
      </c>
      <c r="ED10" s="25" t="e">
        <f>IF(#REF!=31,10,0)</f>
        <v>#REF!</v>
      </c>
      <c r="EE10" s="25" t="e">
        <f>IF(#REF!=32,9,0)</f>
        <v>#REF!</v>
      </c>
      <c r="EF10" s="25" t="e">
        <f>IF(#REF!=33,8,0)</f>
        <v>#REF!</v>
      </c>
      <c r="EG10" s="25" t="e">
        <f>IF(#REF!=34,7,0)</f>
        <v>#REF!</v>
      </c>
      <c r="EH10" s="25" t="e">
        <f>IF(#REF!=35,6,0)</f>
        <v>#REF!</v>
      </c>
      <c r="EI10" s="25" t="e">
        <f>IF(#REF!=36,5,0)</f>
        <v>#REF!</v>
      </c>
      <c r="EJ10" s="25" t="e">
        <f>IF(#REF!=37,4,0)</f>
        <v>#REF!</v>
      </c>
      <c r="EK10" s="25" t="e">
        <f>IF(#REF!=38,3,0)</f>
        <v>#REF!</v>
      </c>
      <c r="EL10" s="25" t="e">
        <f>IF(#REF!=39,2,0)</f>
        <v>#REF!</v>
      </c>
      <c r="EM10" s="25" t="e">
        <f>IF(#REF!=40,1,0)</f>
        <v>#REF!</v>
      </c>
      <c r="EN10" s="25" t="e">
        <f>IF(#REF!&gt;20,0,0)</f>
        <v>#REF!</v>
      </c>
      <c r="EO10" s="25" t="e">
        <f>IF(#REF!="сх",0,0)</f>
        <v>#REF!</v>
      </c>
      <c r="EP10" s="25" t="e">
        <f>SUM(CZ10:EO10)</f>
        <v>#REF!</v>
      </c>
      <c r="EQ10" s="25"/>
      <c r="ER10" s="25" t="e">
        <f>IF(#REF!="сх","ноль",IF(#REF!&gt;0,#REF!,"Ноль"))</f>
        <v>#REF!</v>
      </c>
      <c r="ES10" s="25" t="e">
        <f>IF(#REF!="сх","ноль",IF(#REF!&gt;0,#REF!,"Ноль"))</f>
        <v>#REF!</v>
      </c>
      <c r="ET10" s="25"/>
      <c r="EU10" s="25" t="e">
        <f>MIN(ER10,ES10)</f>
        <v>#REF!</v>
      </c>
      <c r="EV10" s="25" t="e">
        <f>IF(K10=#REF!,IF(#REF!&lt;#REF!,#REF!,EZ10),#REF!)</f>
        <v>#REF!</v>
      </c>
      <c r="EW10" s="25" t="e">
        <f>IF(K10=#REF!,IF(#REF!&lt;#REF!,0,1))</f>
        <v>#REF!</v>
      </c>
      <c r="EX10" s="25" t="e">
        <f>IF(AND(EU10&gt;=21,EU10&lt;&gt;0),EU10,IF(K10&lt;#REF!,"СТОП",EV10+EW10))</f>
        <v>#REF!</v>
      </c>
      <c r="EY10" s="25"/>
      <c r="EZ10" s="25">
        <v>15</v>
      </c>
      <c r="FA10" s="25">
        <v>16</v>
      </c>
      <c r="FB10" s="25"/>
      <c r="FC10" s="27" t="e">
        <f>IF(#REF!=1,25,0)</f>
        <v>#REF!</v>
      </c>
      <c r="FD10" s="27" t="e">
        <f>IF(#REF!=2,22,0)</f>
        <v>#REF!</v>
      </c>
      <c r="FE10" s="27" t="e">
        <f>IF(#REF!=3,20,0)</f>
        <v>#REF!</v>
      </c>
      <c r="FF10" s="27" t="e">
        <f>IF(#REF!=4,18,0)</f>
        <v>#REF!</v>
      </c>
      <c r="FG10" s="27" t="e">
        <f>IF(#REF!=5,16,0)</f>
        <v>#REF!</v>
      </c>
      <c r="FH10" s="27" t="e">
        <f>IF(#REF!=6,15,0)</f>
        <v>#REF!</v>
      </c>
      <c r="FI10" s="27" t="e">
        <f>IF(#REF!=7,14,0)</f>
        <v>#REF!</v>
      </c>
      <c r="FJ10" s="27" t="e">
        <f>IF(#REF!=8,13,0)</f>
        <v>#REF!</v>
      </c>
      <c r="FK10" s="27" t="e">
        <f>IF(#REF!=9,12,0)</f>
        <v>#REF!</v>
      </c>
      <c r="FL10" s="27" t="e">
        <f>IF(#REF!=10,11,0)</f>
        <v>#REF!</v>
      </c>
      <c r="FM10" s="27" t="e">
        <f>IF(#REF!=11,10,0)</f>
        <v>#REF!</v>
      </c>
      <c r="FN10" s="27" t="e">
        <f>IF(#REF!=12,9,0)</f>
        <v>#REF!</v>
      </c>
      <c r="FO10" s="27" t="e">
        <f>IF(#REF!=13,8,0)</f>
        <v>#REF!</v>
      </c>
      <c r="FP10" s="27" t="e">
        <f>IF(#REF!=14,7,0)</f>
        <v>#REF!</v>
      </c>
      <c r="FQ10" s="27" t="e">
        <f>IF(#REF!=15,6,0)</f>
        <v>#REF!</v>
      </c>
      <c r="FR10" s="27" t="e">
        <f>IF(#REF!=16,5,0)</f>
        <v>#REF!</v>
      </c>
      <c r="FS10" s="27" t="e">
        <f>IF(#REF!=17,4,0)</f>
        <v>#REF!</v>
      </c>
      <c r="FT10" s="27" t="e">
        <f>IF(#REF!=18,3,0)</f>
        <v>#REF!</v>
      </c>
      <c r="FU10" s="27" t="e">
        <f>IF(#REF!=19,2,0)</f>
        <v>#REF!</v>
      </c>
      <c r="FV10" s="27" t="e">
        <f>IF(#REF!=20,1,0)</f>
        <v>#REF!</v>
      </c>
      <c r="FW10" s="27" t="e">
        <f>IF(#REF!&gt;20,0,0)</f>
        <v>#REF!</v>
      </c>
      <c r="FX10" s="27" t="e">
        <f>IF(#REF!="сх",0,0)</f>
        <v>#REF!</v>
      </c>
      <c r="FY10" s="27" t="e">
        <f>SUM(FC10:FX10)</f>
        <v>#REF!</v>
      </c>
      <c r="FZ10" s="27" t="e">
        <f>IF(#REF!=1,25,0)</f>
        <v>#REF!</v>
      </c>
      <c r="GA10" s="27" t="e">
        <f>IF(#REF!=2,22,0)</f>
        <v>#REF!</v>
      </c>
      <c r="GB10" s="27" t="e">
        <f>IF(#REF!=3,20,0)</f>
        <v>#REF!</v>
      </c>
      <c r="GC10" s="27" t="e">
        <f>IF(#REF!=4,18,0)</f>
        <v>#REF!</v>
      </c>
      <c r="GD10" s="27" t="e">
        <f>IF(#REF!=5,16,0)</f>
        <v>#REF!</v>
      </c>
      <c r="GE10" s="27" t="e">
        <f>IF(#REF!=6,15,0)</f>
        <v>#REF!</v>
      </c>
      <c r="GF10" s="27" t="e">
        <f>IF(#REF!=7,14,0)</f>
        <v>#REF!</v>
      </c>
      <c r="GG10" s="27" t="e">
        <f>IF(#REF!=8,13,0)</f>
        <v>#REF!</v>
      </c>
      <c r="GH10" s="27" t="e">
        <f>IF(#REF!=9,12,0)</f>
        <v>#REF!</v>
      </c>
      <c r="GI10" s="27" t="e">
        <f>IF(#REF!=10,11,0)</f>
        <v>#REF!</v>
      </c>
      <c r="GJ10" s="27" t="e">
        <f>IF(#REF!=11,10,0)</f>
        <v>#REF!</v>
      </c>
      <c r="GK10" s="27" t="e">
        <f>IF(#REF!=12,9,0)</f>
        <v>#REF!</v>
      </c>
      <c r="GL10" s="27" t="e">
        <f>IF(#REF!=13,8,0)</f>
        <v>#REF!</v>
      </c>
      <c r="GM10" s="27" t="e">
        <f>IF(#REF!=14,7,0)</f>
        <v>#REF!</v>
      </c>
      <c r="GN10" s="27" t="e">
        <f>IF(#REF!=15,6,0)</f>
        <v>#REF!</v>
      </c>
      <c r="GO10" s="27" t="e">
        <f>IF(#REF!=16,5,0)</f>
        <v>#REF!</v>
      </c>
      <c r="GP10" s="27" t="e">
        <f>IF(#REF!=17,4,0)</f>
        <v>#REF!</v>
      </c>
      <c r="GQ10" s="27" t="e">
        <f>IF(#REF!=18,3,0)</f>
        <v>#REF!</v>
      </c>
      <c r="GR10" s="27" t="e">
        <f>IF(#REF!=19,2,0)</f>
        <v>#REF!</v>
      </c>
      <c r="GS10" s="27" t="e">
        <f>IF(#REF!=20,1,0)</f>
        <v>#REF!</v>
      </c>
      <c r="GT10" s="27" t="e">
        <f>IF(#REF!&gt;20,0,0)</f>
        <v>#REF!</v>
      </c>
      <c r="GU10" s="27" t="e">
        <f>IF(#REF!="сх",0,0)</f>
        <v>#REF!</v>
      </c>
      <c r="GV10" s="27" t="e">
        <f>SUM(FZ10:GU10)</f>
        <v>#REF!</v>
      </c>
      <c r="GW10" s="27" t="e">
        <f>IF(#REF!=1,100,0)</f>
        <v>#REF!</v>
      </c>
      <c r="GX10" s="27" t="e">
        <f>IF(#REF!=2,98,0)</f>
        <v>#REF!</v>
      </c>
      <c r="GY10" s="27" t="e">
        <f>IF(#REF!=3,95,0)</f>
        <v>#REF!</v>
      </c>
      <c r="GZ10" s="27" t="e">
        <f>IF(#REF!=4,93,0)</f>
        <v>#REF!</v>
      </c>
      <c r="HA10" s="27" t="e">
        <f>IF(#REF!=5,90,0)</f>
        <v>#REF!</v>
      </c>
      <c r="HB10" s="27" t="e">
        <f>IF(#REF!=6,88,0)</f>
        <v>#REF!</v>
      </c>
      <c r="HC10" s="27" t="e">
        <f>IF(#REF!=7,85,0)</f>
        <v>#REF!</v>
      </c>
      <c r="HD10" s="27" t="e">
        <f>IF(#REF!=8,83,0)</f>
        <v>#REF!</v>
      </c>
      <c r="HE10" s="27" t="e">
        <f>IF(#REF!=9,80,0)</f>
        <v>#REF!</v>
      </c>
      <c r="HF10" s="27" t="e">
        <f>IF(#REF!=10,78,0)</f>
        <v>#REF!</v>
      </c>
      <c r="HG10" s="27" t="e">
        <f>IF(#REF!=11,75,0)</f>
        <v>#REF!</v>
      </c>
      <c r="HH10" s="27" t="e">
        <f>IF(#REF!=12,73,0)</f>
        <v>#REF!</v>
      </c>
      <c r="HI10" s="27" t="e">
        <f>IF(#REF!=13,70,0)</f>
        <v>#REF!</v>
      </c>
      <c r="HJ10" s="27" t="e">
        <f>IF(#REF!=14,68,0)</f>
        <v>#REF!</v>
      </c>
      <c r="HK10" s="27" t="e">
        <f>IF(#REF!=15,65,0)</f>
        <v>#REF!</v>
      </c>
      <c r="HL10" s="27" t="e">
        <f>IF(#REF!=16,63,0)</f>
        <v>#REF!</v>
      </c>
      <c r="HM10" s="27" t="e">
        <f>IF(#REF!=17,60,0)</f>
        <v>#REF!</v>
      </c>
      <c r="HN10" s="27" t="e">
        <f>IF(#REF!=18,58,0)</f>
        <v>#REF!</v>
      </c>
      <c r="HO10" s="27" t="e">
        <f>IF(#REF!=19,55,0)</f>
        <v>#REF!</v>
      </c>
      <c r="HP10" s="27" t="e">
        <f>IF(#REF!=20,53,0)</f>
        <v>#REF!</v>
      </c>
      <c r="HQ10" s="27" t="e">
        <f>IF(#REF!&gt;20,0,0)</f>
        <v>#REF!</v>
      </c>
      <c r="HR10" s="27" t="e">
        <f>IF(#REF!="сх",0,0)</f>
        <v>#REF!</v>
      </c>
      <c r="HS10" s="27" t="e">
        <f>SUM(GW10:HR10)</f>
        <v>#REF!</v>
      </c>
      <c r="HT10" s="27" t="e">
        <f>IF(#REF!=1,100,0)</f>
        <v>#REF!</v>
      </c>
      <c r="HU10" s="27" t="e">
        <f>IF(#REF!=2,98,0)</f>
        <v>#REF!</v>
      </c>
      <c r="HV10" s="27" t="e">
        <f>IF(#REF!=3,95,0)</f>
        <v>#REF!</v>
      </c>
      <c r="HW10" s="27" t="e">
        <f>IF(#REF!=4,93,0)</f>
        <v>#REF!</v>
      </c>
      <c r="HX10" s="27" t="e">
        <f>IF(#REF!=5,90,0)</f>
        <v>#REF!</v>
      </c>
      <c r="HY10" s="27" t="e">
        <f>IF(#REF!=6,88,0)</f>
        <v>#REF!</v>
      </c>
      <c r="HZ10" s="27" t="e">
        <f>IF(#REF!=7,85,0)</f>
        <v>#REF!</v>
      </c>
      <c r="IA10" s="27" t="e">
        <f>IF(#REF!=8,83,0)</f>
        <v>#REF!</v>
      </c>
      <c r="IB10" s="27" t="e">
        <f>IF(#REF!=9,80,0)</f>
        <v>#REF!</v>
      </c>
      <c r="IC10" s="27" t="e">
        <f>IF(#REF!=10,78,0)</f>
        <v>#REF!</v>
      </c>
      <c r="ID10" s="27" t="e">
        <f>IF(#REF!=11,75,0)</f>
        <v>#REF!</v>
      </c>
      <c r="IE10" s="27" t="e">
        <f>IF(#REF!=12,73,0)</f>
        <v>#REF!</v>
      </c>
      <c r="IF10" s="27" t="e">
        <f>IF(#REF!=13,70,0)</f>
        <v>#REF!</v>
      </c>
      <c r="IG10" s="27" t="e">
        <f>IF(#REF!=14,68,0)</f>
        <v>#REF!</v>
      </c>
      <c r="IH10" s="27" t="e">
        <f>IF(#REF!=15,65,0)</f>
        <v>#REF!</v>
      </c>
      <c r="II10" s="27" t="e">
        <f>IF(#REF!=16,63,0)</f>
        <v>#REF!</v>
      </c>
      <c r="IJ10" s="27" t="e">
        <f>IF(#REF!=17,60,0)</f>
        <v>#REF!</v>
      </c>
      <c r="IK10" s="27" t="e">
        <f>IF(#REF!=18,58,0)</f>
        <v>#REF!</v>
      </c>
      <c r="IL10" s="27" t="e">
        <f>IF(#REF!=19,55,0)</f>
        <v>#REF!</v>
      </c>
      <c r="IM10" s="27" t="e">
        <f>IF(#REF!=20,53,0)</f>
        <v>#REF!</v>
      </c>
      <c r="IN10" s="27" t="e">
        <f>IF(#REF!&gt;20,0,0)</f>
        <v>#REF!</v>
      </c>
      <c r="IO10" s="27" t="e">
        <f>IF(#REF!="сх",0,0)</f>
        <v>#REF!</v>
      </c>
      <c r="IP10" s="27" t="e">
        <f>SUM(HT10:IO10)</f>
        <v>#REF!</v>
      </c>
      <c r="IQ10" s="25"/>
      <c r="IR10" s="25"/>
      <c r="IS10" s="25"/>
      <c r="IT10" s="25"/>
      <c r="IU10" s="25"/>
      <c r="IV10" s="25"/>
    </row>
    <row r="11" spans="1:256" s="3" customFormat="1" ht="34.5">
      <c r="A11" s="77"/>
      <c r="B11" s="80"/>
      <c r="C11" s="83"/>
      <c r="D11" s="60" t="s">
        <v>72</v>
      </c>
      <c r="E11" s="40">
        <v>250</v>
      </c>
      <c r="F11" s="40">
        <v>444</v>
      </c>
      <c r="G11" s="37">
        <v>3</v>
      </c>
      <c r="H11" s="38">
        <v>40</v>
      </c>
      <c r="I11" s="37" t="s">
        <v>1</v>
      </c>
      <c r="J11" s="38">
        <v>0</v>
      </c>
      <c r="K11" s="77"/>
      <c r="L11" s="24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5"/>
      <c r="IR11" s="25"/>
      <c r="IS11" s="25"/>
      <c r="IT11" s="25"/>
      <c r="IU11" s="25"/>
      <c r="IV11" s="25"/>
    </row>
    <row r="12" spans="1:256" s="3" customFormat="1" ht="34.5">
      <c r="A12" s="77"/>
      <c r="B12" s="80"/>
      <c r="C12" s="83"/>
      <c r="D12" s="60" t="s">
        <v>73</v>
      </c>
      <c r="E12" s="40">
        <v>250</v>
      </c>
      <c r="F12" s="40">
        <v>717</v>
      </c>
      <c r="G12" s="66">
        <v>1</v>
      </c>
      <c r="H12" s="67">
        <v>45</v>
      </c>
      <c r="I12" s="66">
        <v>2</v>
      </c>
      <c r="J12" s="67">
        <v>42</v>
      </c>
      <c r="K12" s="77"/>
      <c r="L12" s="24"/>
      <c r="M12" s="25"/>
      <c r="N12" s="26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5"/>
      <c r="IR12" s="25"/>
      <c r="IS12" s="25"/>
      <c r="IT12" s="25"/>
      <c r="IU12" s="25"/>
      <c r="IV12" s="25"/>
    </row>
    <row r="13" spans="1:256" s="3" customFormat="1" ht="34.5">
      <c r="A13" s="77"/>
      <c r="B13" s="80"/>
      <c r="C13" s="83"/>
      <c r="D13" s="60" t="s">
        <v>44</v>
      </c>
      <c r="E13" s="40">
        <v>85</v>
      </c>
      <c r="F13" s="40">
        <v>730</v>
      </c>
      <c r="G13" s="66">
        <v>1</v>
      </c>
      <c r="H13" s="67">
        <v>45</v>
      </c>
      <c r="I13" s="66">
        <v>1</v>
      </c>
      <c r="J13" s="67">
        <v>45</v>
      </c>
      <c r="K13" s="77"/>
      <c r="L13" s="24"/>
      <c r="M13" s="25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5"/>
      <c r="IR13" s="25"/>
      <c r="IS13" s="25"/>
      <c r="IT13" s="25"/>
      <c r="IU13" s="25"/>
      <c r="IV13" s="25"/>
    </row>
    <row r="14" spans="1:256" s="3" customFormat="1" ht="34.5">
      <c r="A14" s="77"/>
      <c r="B14" s="80"/>
      <c r="C14" s="83"/>
      <c r="D14" s="60" t="s">
        <v>45</v>
      </c>
      <c r="E14" s="40">
        <v>85</v>
      </c>
      <c r="F14" s="40">
        <v>16</v>
      </c>
      <c r="G14" s="37" t="s">
        <v>1</v>
      </c>
      <c r="H14" s="38">
        <v>0</v>
      </c>
      <c r="I14" s="37">
        <v>9</v>
      </c>
      <c r="J14" s="38">
        <v>32</v>
      </c>
      <c r="K14" s="77"/>
      <c r="L14" s="24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5"/>
      <c r="IR14" s="25"/>
      <c r="IS14" s="25"/>
      <c r="IT14" s="25"/>
      <c r="IU14" s="25"/>
      <c r="IV14" s="25"/>
    </row>
    <row r="15" spans="1:256" s="3" customFormat="1" ht="34.5">
      <c r="A15" s="77"/>
      <c r="B15" s="80"/>
      <c r="C15" s="83"/>
      <c r="D15" s="60" t="s">
        <v>69</v>
      </c>
      <c r="E15" s="40">
        <v>125</v>
      </c>
      <c r="F15" s="40">
        <v>2</v>
      </c>
      <c r="G15" s="66">
        <v>2</v>
      </c>
      <c r="H15" s="67">
        <v>42</v>
      </c>
      <c r="I15" s="66">
        <v>3</v>
      </c>
      <c r="J15" s="38">
        <v>40</v>
      </c>
      <c r="K15" s="77"/>
      <c r="L15" s="24"/>
      <c r="M15" s="25"/>
      <c r="N15" s="26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5"/>
      <c r="IR15" s="25"/>
      <c r="IS15" s="25"/>
      <c r="IT15" s="25"/>
      <c r="IU15" s="25"/>
      <c r="IV15" s="25"/>
    </row>
    <row r="16" spans="1:256" s="3" customFormat="1" ht="35.25" thickBot="1">
      <c r="A16" s="78"/>
      <c r="B16" s="81"/>
      <c r="C16" s="84"/>
      <c r="D16" s="61" t="s">
        <v>70</v>
      </c>
      <c r="E16" s="58">
        <v>125</v>
      </c>
      <c r="F16" s="58">
        <v>400</v>
      </c>
      <c r="G16" s="59">
        <v>3</v>
      </c>
      <c r="H16" s="57">
        <v>40</v>
      </c>
      <c r="I16" s="59">
        <v>6</v>
      </c>
      <c r="J16" s="57">
        <v>35</v>
      </c>
      <c r="K16" s="78"/>
      <c r="L16" s="24"/>
      <c r="M16" s="25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5"/>
      <c r="IR16" s="25"/>
      <c r="IS16" s="25"/>
      <c r="IT16" s="25"/>
      <c r="IU16" s="25"/>
      <c r="IV16" s="25"/>
    </row>
    <row r="17" spans="1:256" s="3" customFormat="1" ht="34.5">
      <c r="A17" s="76">
        <v>2</v>
      </c>
      <c r="B17" s="79" t="s">
        <v>32</v>
      </c>
      <c r="C17" s="82" t="s">
        <v>36</v>
      </c>
      <c r="D17" s="62" t="s">
        <v>61</v>
      </c>
      <c r="E17" s="39">
        <v>250</v>
      </c>
      <c r="F17" s="39">
        <v>742</v>
      </c>
      <c r="G17" s="68" t="s">
        <v>1</v>
      </c>
      <c r="H17" s="55">
        <v>0</v>
      </c>
      <c r="I17" s="68">
        <v>1</v>
      </c>
      <c r="J17" s="69">
        <v>45</v>
      </c>
      <c r="K17" s="76">
        <v>199</v>
      </c>
      <c r="L17" s="24" t="e">
        <f>#REF!+#REF!</f>
        <v>#REF!</v>
      </c>
      <c r="M17" s="25"/>
      <c r="N17" s="26"/>
      <c r="O17" s="25" t="e">
        <f>IF(#REF!=1,25,0)</f>
        <v>#REF!</v>
      </c>
      <c r="P17" s="25" t="e">
        <f>IF(#REF!=2,22,0)</f>
        <v>#REF!</v>
      </c>
      <c r="Q17" s="25" t="e">
        <f>IF(#REF!=3,20,0)</f>
        <v>#REF!</v>
      </c>
      <c r="R17" s="25" t="e">
        <f>IF(#REF!=4,18,0)</f>
        <v>#REF!</v>
      </c>
      <c r="S17" s="25" t="e">
        <f>IF(#REF!=5,16,0)</f>
        <v>#REF!</v>
      </c>
      <c r="T17" s="25" t="e">
        <f>IF(#REF!=6,15,0)</f>
        <v>#REF!</v>
      </c>
      <c r="U17" s="25" t="e">
        <f>IF(#REF!=7,14,0)</f>
        <v>#REF!</v>
      </c>
      <c r="V17" s="25" t="e">
        <f>IF(#REF!=8,13,0)</f>
        <v>#REF!</v>
      </c>
      <c r="W17" s="25" t="e">
        <f>IF(#REF!=9,12,0)</f>
        <v>#REF!</v>
      </c>
      <c r="X17" s="25" t="e">
        <f>IF(#REF!=10,11,0)</f>
        <v>#REF!</v>
      </c>
      <c r="Y17" s="25" t="e">
        <f>IF(#REF!=11,10,0)</f>
        <v>#REF!</v>
      </c>
      <c r="Z17" s="25" t="e">
        <f>IF(#REF!=12,9,0)</f>
        <v>#REF!</v>
      </c>
      <c r="AA17" s="25" t="e">
        <f>IF(#REF!=13,8,0)</f>
        <v>#REF!</v>
      </c>
      <c r="AB17" s="25" t="e">
        <f>IF(#REF!=14,7,0)</f>
        <v>#REF!</v>
      </c>
      <c r="AC17" s="25" t="e">
        <f>IF(#REF!=15,6,0)</f>
        <v>#REF!</v>
      </c>
      <c r="AD17" s="25" t="e">
        <f>IF(#REF!=16,5,0)</f>
        <v>#REF!</v>
      </c>
      <c r="AE17" s="25" t="e">
        <f>IF(#REF!=17,4,0)</f>
        <v>#REF!</v>
      </c>
      <c r="AF17" s="25" t="e">
        <f>IF(#REF!=18,3,0)</f>
        <v>#REF!</v>
      </c>
      <c r="AG17" s="25" t="e">
        <f>IF(#REF!=19,2,0)</f>
        <v>#REF!</v>
      </c>
      <c r="AH17" s="25" t="e">
        <f>IF(#REF!=20,1,0)</f>
        <v>#REF!</v>
      </c>
      <c r="AI17" s="25" t="e">
        <f>IF(#REF!&gt;20,0,0)</f>
        <v>#REF!</v>
      </c>
      <c r="AJ17" s="25" t="e">
        <f>IF(#REF!="сх",0,0)</f>
        <v>#REF!</v>
      </c>
      <c r="AK17" s="25" t="e">
        <f>SUM(O17:AI17)</f>
        <v>#REF!</v>
      </c>
      <c r="AL17" s="25" t="e">
        <f>IF(#REF!=1,25,0)</f>
        <v>#REF!</v>
      </c>
      <c r="AM17" s="25" t="e">
        <f>IF(#REF!=2,22,0)</f>
        <v>#REF!</v>
      </c>
      <c r="AN17" s="25" t="e">
        <f>IF(#REF!=3,20,0)</f>
        <v>#REF!</v>
      </c>
      <c r="AO17" s="25" t="e">
        <f>IF(#REF!=4,18,0)</f>
        <v>#REF!</v>
      </c>
      <c r="AP17" s="25" t="e">
        <f>IF(#REF!=5,16,0)</f>
        <v>#REF!</v>
      </c>
      <c r="AQ17" s="25" t="e">
        <f>IF(#REF!=6,15,0)</f>
        <v>#REF!</v>
      </c>
      <c r="AR17" s="25" t="e">
        <f>IF(#REF!=7,14,0)</f>
        <v>#REF!</v>
      </c>
      <c r="AS17" s="25" t="e">
        <f>IF(#REF!=8,13,0)</f>
        <v>#REF!</v>
      </c>
      <c r="AT17" s="25" t="e">
        <f>IF(#REF!=9,12,0)</f>
        <v>#REF!</v>
      </c>
      <c r="AU17" s="25" t="e">
        <f>IF(#REF!=10,11,0)</f>
        <v>#REF!</v>
      </c>
      <c r="AV17" s="25" t="e">
        <f>IF(#REF!=11,10,0)</f>
        <v>#REF!</v>
      </c>
      <c r="AW17" s="25" t="e">
        <f>IF(#REF!=12,9,0)</f>
        <v>#REF!</v>
      </c>
      <c r="AX17" s="25" t="e">
        <f>IF(#REF!=13,8,0)</f>
        <v>#REF!</v>
      </c>
      <c r="AY17" s="25" t="e">
        <f>IF(#REF!=14,7,0)</f>
        <v>#REF!</v>
      </c>
      <c r="AZ17" s="25" t="e">
        <f>IF(#REF!=15,6,0)</f>
        <v>#REF!</v>
      </c>
      <c r="BA17" s="25" t="e">
        <f>IF(#REF!=16,5,0)</f>
        <v>#REF!</v>
      </c>
      <c r="BB17" s="25" t="e">
        <f>IF(#REF!=17,4,0)</f>
        <v>#REF!</v>
      </c>
      <c r="BC17" s="25" t="e">
        <f>IF(#REF!=18,3,0)</f>
        <v>#REF!</v>
      </c>
      <c r="BD17" s="25" t="e">
        <f>IF(#REF!=19,2,0)</f>
        <v>#REF!</v>
      </c>
      <c r="BE17" s="25" t="e">
        <f>IF(#REF!=20,1,0)</f>
        <v>#REF!</v>
      </c>
      <c r="BF17" s="25" t="e">
        <f>IF(#REF!&gt;20,0,0)</f>
        <v>#REF!</v>
      </c>
      <c r="BG17" s="25" t="e">
        <f>IF(#REF!="сх",0,0)</f>
        <v>#REF!</v>
      </c>
      <c r="BH17" s="25" t="e">
        <f>SUM(AL17:BF17)</f>
        <v>#REF!</v>
      </c>
      <c r="BI17" s="25" t="e">
        <f>IF(#REF!=1,45,0)</f>
        <v>#REF!</v>
      </c>
      <c r="BJ17" s="25" t="e">
        <f>IF(#REF!=2,42,0)</f>
        <v>#REF!</v>
      </c>
      <c r="BK17" s="25" t="e">
        <f>IF(#REF!=3,40,0)</f>
        <v>#REF!</v>
      </c>
      <c r="BL17" s="25" t="e">
        <f>IF(#REF!=4,38,0)</f>
        <v>#REF!</v>
      </c>
      <c r="BM17" s="25" t="e">
        <f>IF(#REF!=5,36,0)</f>
        <v>#REF!</v>
      </c>
      <c r="BN17" s="25" t="e">
        <f>IF(#REF!=6,35,0)</f>
        <v>#REF!</v>
      </c>
      <c r="BO17" s="25" t="e">
        <f>IF(#REF!=7,34,0)</f>
        <v>#REF!</v>
      </c>
      <c r="BP17" s="25" t="e">
        <f>IF(#REF!=8,33,0)</f>
        <v>#REF!</v>
      </c>
      <c r="BQ17" s="25" t="e">
        <f>IF(#REF!=9,32,0)</f>
        <v>#REF!</v>
      </c>
      <c r="BR17" s="25" t="e">
        <f>IF(#REF!=10,31,0)</f>
        <v>#REF!</v>
      </c>
      <c r="BS17" s="25" t="e">
        <f>IF(#REF!=11,30,0)</f>
        <v>#REF!</v>
      </c>
      <c r="BT17" s="25" t="e">
        <f>IF(#REF!=12,29,0)</f>
        <v>#REF!</v>
      </c>
      <c r="BU17" s="25" t="e">
        <f>IF(#REF!=13,28,0)</f>
        <v>#REF!</v>
      </c>
      <c r="BV17" s="25" t="e">
        <f>IF(#REF!=14,27,0)</f>
        <v>#REF!</v>
      </c>
      <c r="BW17" s="25" t="e">
        <f>IF(#REF!=15,26,0)</f>
        <v>#REF!</v>
      </c>
      <c r="BX17" s="25" t="e">
        <f>IF(#REF!=16,25,0)</f>
        <v>#REF!</v>
      </c>
      <c r="BY17" s="25" t="e">
        <f>IF(#REF!=17,24,0)</f>
        <v>#REF!</v>
      </c>
      <c r="BZ17" s="25" t="e">
        <f>IF(#REF!=18,23,0)</f>
        <v>#REF!</v>
      </c>
      <c r="CA17" s="25" t="e">
        <f>IF(#REF!=19,22,0)</f>
        <v>#REF!</v>
      </c>
      <c r="CB17" s="25" t="e">
        <f>IF(#REF!=20,21,0)</f>
        <v>#REF!</v>
      </c>
      <c r="CC17" s="25" t="e">
        <f>IF(#REF!=21,20,0)</f>
        <v>#REF!</v>
      </c>
      <c r="CD17" s="25" t="e">
        <f>IF(#REF!=22,19,0)</f>
        <v>#REF!</v>
      </c>
      <c r="CE17" s="25" t="e">
        <f>IF(#REF!=23,18,0)</f>
        <v>#REF!</v>
      </c>
      <c r="CF17" s="25" t="e">
        <f>IF(#REF!=24,17,0)</f>
        <v>#REF!</v>
      </c>
      <c r="CG17" s="25" t="e">
        <f>IF(#REF!=25,16,0)</f>
        <v>#REF!</v>
      </c>
      <c r="CH17" s="25" t="e">
        <f>IF(#REF!=26,15,0)</f>
        <v>#REF!</v>
      </c>
      <c r="CI17" s="25" t="e">
        <f>IF(#REF!=27,14,0)</f>
        <v>#REF!</v>
      </c>
      <c r="CJ17" s="25" t="e">
        <f>IF(#REF!=28,13,0)</f>
        <v>#REF!</v>
      </c>
      <c r="CK17" s="25" t="e">
        <f>IF(#REF!=29,12,0)</f>
        <v>#REF!</v>
      </c>
      <c r="CL17" s="25" t="e">
        <f>IF(#REF!=30,11,0)</f>
        <v>#REF!</v>
      </c>
      <c r="CM17" s="25" t="e">
        <f>IF(#REF!=31,10,0)</f>
        <v>#REF!</v>
      </c>
      <c r="CN17" s="25" t="e">
        <f>IF(#REF!=32,9,0)</f>
        <v>#REF!</v>
      </c>
      <c r="CO17" s="25" t="e">
        <f>IF(#REF!=33,8,0)</f>
        <v>#REF!</v>
      </c>
      <c r="CP17" s="25" t="e">
        <f>IF(#REF!=34,7,0)</f>
        <v>#REF!</v>
      </c>
      <c r="CQ17" s="25" t="e">
        <f>IF(#REF!=35,6,0)</f>
        <v>#REF!</v>
      </c>
      <c r="CR17" s="25" t="e">
        <f>IF(#REF!=36,5,0)</f>
        <v>#REF!</v>
      </c>
      <c r="CS17" s="25" t="e">
        <f>IF(#REF!=37,4,0)</f>
        <v>#REF!</v>
      </c>
      <c r="CT17" s="25" t="e">
        <f>IF(#REF!=38,3,0)</f>
        <v>#REF!</v>
      </c>
      <c r="CU17" s="25" t="e">
        <f>IF(#REF!=39,2,0)</f>
        <v>#REF!</v>
      </c>
      <c r="CV17" s="25" t="e">
        <f>IF(#REF!=40,1,0)</f>
        <v>#REF!</v>
      </c>
      <c r="CW17" s="25" t="e">
        <f>IF(#REF!&gt;20,0,0)</f>
        <v>#REF!</v>
      </c>
      <c r="CX17" s="25" t="e">
        <f>IF(#REF!="сх",0,0)</f>
        <v>#REF!</v>
      </c>
      <c r="CY17" s="25" t="e">
        <f>SUM(BI17:CX17)</f>
        <v>#REF!</v>
      </c>
      <c r="CZ17" s="25" t="e">
        <f>IF(#REF!=1,45,0)</f>
        <v>#REF!</v>
      </c>
      <c r="DA17" s="25" t="e">
        <f>IF(#REF!=2,42,0)</f>
        <v>#REF!</v>
      </c>
      <c r="DB17" s="25" t="e">
        <f>IF(#REF!=3,40,0)</f>
        <v>#REF!</v>
      </c>
      <c r="DC17" s="25" t="e">
        <f>IF(#REF!=4,38,0)</f>
        <v>#REF!</v>
      </c>
      <c r="DD17" s="25" t="e">
        <f>IF(#REF!=5,36,0)</f>
        <v>#REF!</v>
      </c>
      <c r="DE17" s="25" t="e">
        <f>IF(#REF!=6,35,0)</f>
        <v>#REF!</v>
      </c>
      <c r="DF17" s="25" t="e">
        <f>IF(#REF!=7,34,0)</f>
        <v>#REF!</v>
      </c>
      <c r="DG17" s="25" t="e">
        <f>IF(#REF!=8,33,0)</f>
        <v>#REF!</v>
      </c>
      <c r="DH17" s="25" t="e">
        <f>IF(#REF!=9,32,0)</f>
        <v>#REF!</v>
      </c>
      <c r="DI17" s="25" t="e">
        <f>IF(#REF!=10,31,0)</f>
        <v>#REF!</v>
      </c>
      <c r="DJ17" s="25" t="e">
        <f>IF(#REF!=11,30,0)</f>
        <v>#REF!</v>
      </c>
      <c r="DK17" s="25" t="e">
        <f>IF(#REF!=12,29,0)</f>
        <v>#REF!</v>
      </c>
      <c r="DL17" s="25" t="e">
        <f>IF(#REF!=13,28,0)</f>
        <v>#REF!</v>
      </c>
      <c r="DM17" s="25" t="e">
        <f>IF(#REF!=14,27,0)</f>
        <v>#REF!</v>
      </c>
      <c r="DN17" s="25" t="e">
        <f>IF(#REF!=15,26,0)</f>
        <v>#REF!</v>
      </c>
      <c r="DO17" s="25" t="e">
        <f>IF(#REF!=16,25,0)</f>
        <v>#REF!</v>
      </c>
      <c r="DP17" s="25" t="e">
        <f>IF(#REF!=17,24,0)</f>
        <v>#REF!</v>
      </c>
      <c r="DQ17" s="25" t="e">
        <f>IF(#REF!=18,23,0)</f>
        <v>#REF!</v>
      </c>
      <c r="DR17" s="25" t="e">
        <f>IF(#REF!=19,22,0)</f>
        <v>#REF!</v>
      </c>
      <c r="DS17" s="25" t="e">
        <f>IF(#REF!=20,21,0)</f>
        <v>#REF!</v>
      </c>
      <c r="DT17" s="25" t="e">
        <f>IF(#REF!=21,20,0)</f>
        <v>#REF!</v>
      </c>
      <c r="DU17" s="25" t="e">
        <f>IF(#REF!=22,19,0)</f>
        <v>#REF!</v>
      </c>
      <c r="DV17" s="25" t="e">
        <f>IF(#REF!=23,18,0)</f>
        <v>#REF!</v>
      </c>
      <c r="DW17" s="25" t="e">
        <f>IF(#REF!=24,17,0)</f>
        <v>#REF!</v>
      </c>
      <c r="DX17" s="25" t="e">
        <f>IF(#REF!=25,16,0)</f>
        <v>#REF!</v>
      </c>
      <c r="DY17" s="25" t="e">
        <f>IF(#REF!=26,15,0)</f>
        <v>#REF!</v>
      </c>
      <c r="DZ17" s="25" t="e">
        <f>IF(#REF!=27,14,0)</f>
        <v>#REF!</v>
      </c>
      <c r="EA17" s="25" t="e">
        <f>IF(#REF!=28,13,0)</f>
        <v>#REF!</v>
      </c>
      <c r="EB17" s="25" t="e">
        <f>IF(#REF!=29,12,0)</f>
        <v>#REF!</v>
      </c>
      <c r="EC17" s="25" t="e">
        <f>IF(#REF!=30,11,0)</f>
        <v>#REF!</v>
      </c>
      <c r="ED17" s="25" t="e">
        <f>IF(#REF!=31,10,0)</f>
        <v>#REF!</v>
      </c>
      <c r="EE17" s="25" t="e">
        <f>IF(#REF!=32,9,0)</f>
        <v>#REF!</v>
      </c>
      <c r="EF17" s="25" t="e">
        <f>IF(#REF!=33,8,0)</f>
        <v>#REF!</v>
      </c>
      <c r="EG17" s="25" t="e">
        <f>IF(#REF!=34,7,0)</f>
        <v>#REF!</v>
      </c>
      <c r="EH17" s="25" t="e">
        <f>IF(#REF!=35,6,0)</f>
        <v>#REF!</v>
      </c>
      <c r="EI17" s="25" t="e">
        <f>IF(#REF!=36,5,0)</f>
        <v>#REF!</v>
      </c>
      <c r="EJ17" s="25" t="e">
        <f>IF(#REF!=37,4,0)</f>
        <v>#REF!</v>
      </c>
      <c r="EK17" s="25" t="e">
        <f>IF(#REF!=38,3,0)</f>
        <v>#REF!</v>
      </c>
      <c r="EL17" s="25" t="e">
        <f>IF(#REF!=39,2,0)</f>
        <v>#REF!</v>
      </c>
      <c r="EM17" s="25" t="e">
        <f>IF(#REF!=40,1,0)</f>
        <v>#REF!</v>
      </c>
      <c r="EN17" s="25" t="e">
        <f>IF(#REF!&gt;20,0,0)</f>
        <v>#REF!</v>
      </c>
      <c r="EO17" s="25" t="e">
        <f>IF(#REF!="сх",0,0)</f>
        <v>#REF!</v>
      </c>
      <c r="EP17" s="25" t="e">
        <f>SUM(CZ17:EO17)</f>
        <v>#REF!</v>
      </c>
      <c r="EQ17" s="25"/>
      <c r="ER17" s="25" t="e">
        <f>IF(#REF!="сх","ноль",IF(#REF!&gt;0,#REF!,"Ноль"))</f>
        <v>#REF!</v>
      </c>
      <c r="ES17" s="25" t="e">
        <f>IF(#REF!="сх","ноль",IF(#REF!&gt;0,#REF!,"Ноль"))</f>
        <v>#REF!</v>
      </c>
      <c r="ET17" s="25"/>
      <c r="EU17" s="25" t="e">
        <f>MIN(ER17,ES17)</f>
        <v>#REF!</v>
      </c>
      <c r="EV17" s="25" t="e">
        <f>IF(K17=#REF!,IF(#REF!&lt;#REF!,#REF!,EZ17),#REF!)</f>
        <v>#REF!</v>
      </c>
      <c r="EW17" s="25" t="e">
        <f>IF(K17=#REF!,IF(#REF!&lt;#REF!,0,1))</f>
        <v>#REF!</v>
      </c>
      <c r="EX17" s="25" t="e">
        <f>IF(AND(EU17&gt;=21,EU17&lt;&gt;0),EU17,IF(K17&lt;#REF!,"СТОП",EV17+EW17))</f>
        <v>#REF!</v>
      </c>
      <c r="EY17" s="25"/>
      <c r="EZ17" s="25">
        <v>15</v>
      </c>
      <c r="FA17" s="25">
        <v>16</v>
      </c>
      <c r="FB17" s="25"/>
      <c r="FC17" s="27" t="e">
        <f>IF(#REF!=1,25,0)</f>
        <v>#REF!</v>
      </c>
      <c r="FD17" s="27" t="e">
        <f>IF(#REF!=2,22,0)</f>
        <v>#REF!</v>
      </c>
      <c r="FE17" s="27" t="e">
        <f>IF(#REF!=3,20,0)</f>
        <v>#REF!</v>
      </c>
      <c r="FF17" s="27" t="e">
        <f>IF(#REF!=4,18,0)</f>
        <v>#REF!</v>
      </c>
      <c r="FG17" s="27" t="e">
        <f>IF(#REF!=5,16,0)</f>
        <v>#REF!</v>
      </c>
      <c r="FH17" s="27" t="e">
        <f>IF(#REF!=6,15,0)</f>
        <v>#REF!</v>
      </c>
      <c r="FI17" s="27" t="e">
        <f>IF(#REF!=7,14,0)</f>
        <v>#REF!</v>
      </c>
      <c r="FJ17" s="27" t="e">
        <f>IF(#REF!=8,13,0)</f>
        <v>#REF!</v>
      </c>
      <c r="FK17" s="27" t="e">
        <f>IF(#REF!=9,12,0)</f>
        <v>#REF!</v>
      </c>
      <c r="FL17" s="27" t="e">
        <f>IF(#REF!=10,11,0)</f>
        <v>#REF!</v>
      </c>
      <c r="FM17" s="27" t="e">
        <f>IF(#REF!=11,10,0)</f>
        <v>#REF!</v>
      </c>
      <c r="FN17" s="27" t="e">
        <f>IF(#REF!=12,9,0)</f>
        <v>#REF!</v>
      </c>
      <c r="FO17" s="27" t="e">
        <f>IF(#REF!=13,8,0)</f>
        <v>#REF!</v>
      </c>
      <c r="FP17" s="27" t="e">
        <f>IF(#REF!=14,7,0)</f>
        <v>#REF!</v>
      </c>
      <c r="FQ17" s="27" t="e">
        <f>IF(#REF!=15,6,0)</f>
        <v>#REF!</v>
      </c>
      <c r="FR17" s="27" t="e">
        <f>IF(#REF!=16,5,0)</f>
        <v>#REF!</v>
      </c>
      <c r="FS17" s="27" t="e">
        <f>IF(#REF!=17,4,0)</f>
        <v>#REF!</v>
      </c>
      <c r="FT17" s="27" t="e">
        <f>IF(#REF!=18,3,0)</f>
        <v>#REF!</v>
      </c>
      <c r="FU17" s="27" t="e">
        <f>IF(#REF!=19,2,0)</f>
        <v>#REF!</v>
      </c>
      <c r="FV17" s="27" t="e">
        <f>IF(#REF!=20,1,0)</f>
        <v>#REF!</v>
      </c>
      <c r="FW17" s="27" t="e">
        <f>IF(#REF!&gt;20,0,0)</f>
        <v>#REF!</v>
      </c>
      <c r="FX17" s="27" t="e">
        <f>IF(#REF!="сх",0,0)</f>
        <v>#REF!</v>
      </c>
      <c r="FY17" s="27" t="e">
        <f>SUM(FC17:FX17)</f>
        <v>#REF!</v>
      </c>
      <c r="FZ17" s="27" t="e">
        <f>IF(#REF!=1,25,0)</f>
        <v>#REF!</v>
      </c>
      <c r="GA17" s="27" t="e">
        <f>IF(#REF!=2,22,0)</f>
        <v>#REF!</v>
      </c>
      <c r="GB17" s="27" t="e">
        <f>IF(#REF!=3,20,0)</f>
        <v>#REF!</v>
      </c>
      <c r="GC17" s="27" t="e">
        <f>IF(#REF!=4,18,0)</f>
        <v>#REF!</v>
      </c>
      <c r="GD17" s="27" t="e">
        <f>IF(#REF!=5,16,0)</f>
        <v>#REF!</v>
      </c>
      <c r="GE17" s="27" t="e">
        <f>IF(#REF!=6,15,0)</f>
        <v>#REF!</v>
      </c>
      <c r="GF17" s="27" t="e">
        <f>IF(#REF!=7,14,0)</f>
        <v>#REF!</v>
      </c>
      <c r="GG17" s="27" t="e">
        <f>IF(#REF!=8,13,0)</f>
        <v>#REF!</v>
      </c>
      <c r="GH17" s="27" t="e">
        <f>IF(#REF!=9,12,0)</f>
        <v>#REF!</v>
      </c>
      <c r="GI17" s="27" t="e">
        <f>IF(#REF!=10,11,0)</f>
        <v>#REF!</v>
      </c>
      <c r="GJ17" s="27" t="e">
        <f>IF(#REF!=11,10,0)</f>
        <v>#REF!</v>
      </c>
      <c r="GK17" s="27" t="e">
        <f>IF(#REF!=12,9,0)</f>
        <v>#REF!</v>
      </c>
      <c r="GL17" s="27" t="e">
        <f>IF(#REF!=13,8,0)</f>
        <v>#REF!</v>
      </c>
      <c r="GM17" s="27" t="e">
        <f>IF(#REF!=14,7,0)</f>
        <v>#REF!</v>
      </c>
      <c r="GN17" s="27" t="e">
        <f>IF(#REF!=15,6,0)</f>
        <v>#REF!</v>
      </c>
      <c r="GO17" s="27" t="e">
        <f>IF(#REF!=16,5,0)</f>
        <v>#REF!</v>
      </c>
      <c r="GP17" s="27" t="e">
        <f>IF(#REF!=17,4,0)</f>
        <v>#REF!</v>
      </c>
      <c r="GQ17" s="27" t="e">
        <f>IF(#REF!=18,3,0)</f>
        <v>#REF!</v>
      </c>
      <c r="GR17" s="27" t="e">
        <f>IF(#REF!=19,2,0)</f>
        <v>#REF!</v>
      </c>
      <c r="GS17" s="27" t="e">
        <f>IF(#REF!=20,1,0)</f>
        <v>#REF!</v>
      </c>
      <c r="GT17" s="27" t="e">
        <f>IF(#REF!&gt;20,0,0)</f>
        <v>#REF!</v>
      </c>
      <c r="GU17" s="27" t="e">
        <f>IF(#REF!="сх",0,0)</f>
        <v>#REF!</v>
      </c>
      <c r="GV17" s="27" t="e">
        <f>SUM(FZ17:GU17)</f>
        <v>#REF!</v>
      </c>
      <c r="GW17" s="27" t="e">
        <f>IF(#REF!=1,100,0)</f>
        <v>#REF!</v>
      </c>
      <c r="GX17" s="27" t="e">
        <f>IF(#REF!=2,98,0)</f>
        <v>#REF!</v>
      </c>
      <c r="GY17" s="27" t="e">
        <f>IF(#REF!=3,95,0)</f>
        <v>#REF!</v>
      </c>
      <c r="GZ17" s="27" t="e">
        <f>IF(#REF!=4,93,0)</f>
        <v>#REF!</v>
      </c>
      <c r="HA17" s="27" t="e">
        <f>IF(#REF!=5,90,0)</f>
        <v>#REF!</v>
      </c>
      <c r="HB17" s="27" t="e">
        <f>IF(#REF!=6,88,0)</f>
        <v>#REF!</v>
      </c>
      <c r="HC17" s="27" t="e">
        <f>IF(#REF!=7,85,0)</f>
        <v>#REF!</v>
      </c>
      <c r="HD17" s="27" t="e">
        <f>IF(#REF!=8,83,0)</f>
        <v>#REF!</v>
      </c>
      <c r="HE17" s="27" t="e">
        <f>IF(#REF!=9,80,0)</f>
        <v>#REF!</v>
      </c>
      <c r="HF17" s="27" t="e">
        <f>IF(#REF!=10,78,0)</f>
        <v>#REF!</v>
      </c>
      <c r="HG17" s="27" t="e">
        <f>IF(#REF!=11,75,0)</f>
        <v>#REF!</v>
      </c>
      <c r="HH17" s="27" t="e">
        <f>IF(#REF!=12,73,0)</f>
        <v>#REF!</v>
      </c>
      <c r="HI17" s="27" t="e">
        <f>IF(#REF!=13,70,0)</f>
        <v>#REF!</v>
      </c>
      <c r="HJ17" s="27" t="e">
        <f>IF(#REF!=14,68,0)</f>
        <v>#REF!</v>
      </c>
      <c r="HK17" s="27" t="e">
        <f>IF(#REF!=15,65,0)</f>
        <v>#REF!</v>
      </c>
      <c r="HL17" s="27" t="e">
        <f>IF(#REF!=16,63,0)</f>
        <v>#REF!</v>
      </c>
      <c r="HM17" s="27" t="e">
        <f>IF(#REF!=17,60,0)</f>
        <v>#REF!</v>
      </c>
      <c r="HN17" s="27" t="e">
        <f>IF(#REF!=18,58,0)</f>
        <v>#REF!</v>
      </c>
      <c r="HO17" s="27" t="e">
        <f>IF(#REF!=19,55,0)</f>
        <v>#REF!</v>
      </c>
      <c r="HP17" s="27" t="e">
        <f>IF(#REF!=20,53,0)</f>
        <v>#REF!</v>
      </c>
      <c r="HQ17" s="27" t="e">
        <f>IF(#REF!&gt;20,0,0)</f>
        <v>#REF!</v>
      </c>
      <c r="HR17" s="27" t="e">
        <f>IF(#REF!="сх",0,0)</f>
        <v>#REF!</v>
      </c>
      <c r="HS17" s="27" t="e">
        <f>SUM(GW17:HR17)</f>
        <v>#REF!</v>
      </c>
      <c r="HT17" s="27" t="e">
        <f>IF(#REF!=1,100,0)</f>
        <v>#REF!</v>
      </c>
      <c r="HU17" s="27" t="e">
        <f>IF(#REF!=2,98,0)</f>
        <v>#REF!</v>
      </c>
      <c r="HV17" s="27" t="e">
        <f>IF(#REF!=3,95,0)</f>
        <v>#REF!</v>
      </c>
      <c r="HW17" s="27" t="e">
        <f>IF(#REF!=4,93,0)</f>
        <v>#REF!</v>
      </c>
      <c r="HX17" s="27" t="e">
        <f>IF(#REF!=5,90,0)</f>
        <v>#REF!</v>
      </c>
      <c r="HY17" s="27" t="e">
        <f>IF(#REF!=6,88,0)</f>
        <v>#REF!</v>
      </c>
      <c r="HZ17" s="27" t="e">
        <f>IF(#REF!=7,85,0)</f>
        <v>#REF!</v>
      </c>
      <c r="IA17" s="27" t="e">
        <f>IF(#REF!=8,83,0)</f>
        <v>#REF!</v>
      </c>
      <c r="IB17" s="27" t="e">
        <f>IF(#REF!=9,80,0)</f>
        <v>#REF!</v>
      </c>
      <c r="IC17" s="27" t="e">
        <f>IF(#REF!=10,78,0)</f>
        <v>#REF!</v>
      </c>
      <c r="ID17" s="27" t="e">
        <f>IF(#REF!=11,75,0)</f>
        <v>#REF!</v>
      </c>
      <c r="IE17" s="27" t="e">
        <f>IF(#REF!=12,73,0)</f>
        <v>#REF!</v>
      </c>
      <c r="IF17" s="27" t="e">
        <f>IF(#REF!=13,70,0)</f>
        <v>#REF!</v>
      </c>
      <c r="IG17" s="27" t="e">
        <f>IF(#REF!=14,68,0)</f>
        <v>#REF!</v>
      </c>
      <c r="IH17" s="27" t="e">
        <f>IF(#REF!=15,65,0)</f>
        <v>#REF!</v>
      </c>
      <c r="II17" s="27" t="e">
        <f>IF(#REF!=16,63,0)</f>
        <v>#REF!</v>
      </c>
      <c r="IJ17" s="27" t="e">
        <f>IF(#REF!=17,60,0)</f>
        <v>#REF!</v>
      </c>
      <c r="IK17" s="27" t="e">
        <f>IF(#REF!=18,58,0)</f>
        <v>#REF!</v>
      </c>
      <c r="IL17" s="27" t="e">
        <f>IF(#REF!=19,55,0)</f>
        <v>#REF!</v>
      </c>
      <c r="IM17" s="27" t="e">
        <f>IF(#REF!=20,53,0)</f>
        <v>#REF!</v>
      </c>
      <c r="IN17" s="27" t="e">
        <f>IF(#REF!&gt;20,0,0)</f>
        <v>#REF!</v>
      </c>
      <c r="IO17" s="27" t="e">
        <f>IF(#REF!="сх",0,0)</f>
        <v>#REF!</v>
      </c>
      <c r="IP17" s="27" t="e">
        <f>SUM(HT17:IO17)</f>
        <v>#REF!</v>
      </c>
      <c r="IQ17" s="25"/>
      <c r="IR17" s="25"/>
      <c r="IS17" s="25"/>
      <c r="IT17" s="25"/>
      <c r="IU17" s="25"/>
      <c r="IV17" s="25"/>
    </row>
    <row r="18" spans="1:256" s="3" customFormat="1" ht="34.5">
      <c r="A18" s="77"/>
      <c r="B18" s="80"/>
      <c r="C18" s="83"/>
      <c r="D18" s="60" t="s">
        <v>57</v>
      </c>
      <c r="E18" s="40">
        <v>85</v>
      </c>
      <c r="F18" s="40">
        <v>710</v>
      </c>
      <c r="G18" s="66">
        <v>2</v>
      </c>
      <c r="H18" s="67">
        <v>42</v>
      </c>
      <c r="I18" s="66">
        <v>2</v>
      </c>
      <c r="J18" s="67">
        <v>42</v>
      </c>
      <c r="K18" s="77"/>
      <c r="L18" s="24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5"/>
      <c r="IR18" s="25"/>
      <c r="IS18" s="25"/>
      <c r="IT18" s="25"/>
      <c r="IU18" s="25"/>
      <c r="IV18" s="25"/>
    </row>
    <row r="19" spans="1:256" s="3" customFormat="1" ht="34.5">
      <c r="A19" s="77"/>
      <c r="B19" s="80"/>
      <c r="C19" s="83"/>
      <c r="D19" s="60" t="s">
        <v>37</v>
      </c>
      <c r="E19" s="40">
        <v>85</v>
      </c>
      <c r="F19" s="40">
        <v>28</v>
      </c>
      <c r="G19" s="37">
        <v>10</v>
      </c>
      <c r="H19" s="38">
        <v>31</v>
      </c>
      <c r="I19" s="37">
        <v>14</v>
      </c>
      <c r="J19" s="38">
        <v>27</v>
      </c>
      <c r="K19" s="77"/>
      <c r="L19" s="24"/>
      <c r="M19" s="25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5"/>
      <c r="IR19" s="25"/>
      <c r="IS19" s="25"/>
      <c r="IT19" s="25"/>
      <c r="IU19" s="25"/>
      <c r="IV19" s="25"/>
    </row>
    <row r="20" spans="1:256" s="3" customFormat="1" ht="34.5">
      <c r="A20" s="77"/>
      <c r="B20" s="80"/>
      <c r="C20" s="83"/>
      <c r="D20" s="60" t="s">
        <v>41</v>
      </c>
      <c r="E20" s="40">
        <v>85</v>
      </c>
      <c r="F20" s="40">
        <v>47</v>
      </c>
      <c r="G20" s="37">
        <v>16</v>
      </c>
      <c r="H20" s="38">
        <v>25</v>
      </c>
      <c r="I20" s="37">
        <v>18</v>
      </c>
      <c r="J20" s="38">
        <v>23</v>
      </c>
      <c r="K20" s="77"/>
      <c r="L20" s="24"/>
      <c r="M20" s="25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5"/>
      <c r="IR20" s="25"/>
      <c r="IS20" s="25"/>
      <c r="IT20" s="25"/>
      <c r="IU20" s="25"/>
      <c r="IV20" s="25"/>
    </row>
    <row r="21" spans="1:256" s="3" customFormat="1" ht="34.5">
      <c r="A21" s="77"/>
      <c r="B21" s="80"/>
      <c r="C21" s="83"/>
      <c r="D21" s="60" t="s">
        <v>38</v>
      </c>
      <c r="E21" s="40">
        <v>125</v>
      </c>
      <c r="F21" s="40">
        <v>88</v>
      </c>
      <c r="G21" s="37">
        <v>14</v>
      </c>
      <c r="H21" s="38">
        <v>27</v>
      </c>
      <c r="I21" s="37">
        <v>12</v>
      </c>
      <c r="J21" s="38">
        <v>29</v>
      </c>
      <c r="K21" s="77"/>
      <c r="L21" s="24"/>
      <c r="M21" s="2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5"/>
      <c r="IR21" s="25"/>
      <c r="IS21" s="25"/>
      <c r="IT21" s="25"/>
      <c r="IU21" s="25"/>
      <c r="IV21" s="25"/>
    </row>
    <row r="22" spans="1:256" s="3" customFormat="1" ht="34.5">
      <c r="A22" s="77"/>
      <c r="B22" s="80"/>
      <c r="C22" s="83"/>
      <c r="D22" s="60" t="s">
        <v>34</v>
      </c>
      <c r="E22" s="40">
        <v>125</v>
      </c>
      <c r="F22" s="40">
        <v>80</v>
      </c>
      <c r="G22" s="37">
        <v>27</v>
      </c>
      <c r="H22" s="38">
        <v>14</v>
      </c>
      <c r="I22" s="37">
        <v>26</v>
      </c>
      <c r="J22" s="38">
        <v>15</v>
      </c>
      <c r="K22" s="77"/>
      <c r="L22" s="24"/>
      <c r="M22" s="25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5"/>
      <c r="IR22" s="25"/>
      <c r="IS22" s="25"/>
      <c r="IT22" s="25"/>
      <c r="IU22" s="25"/>
      <c r="IV22" s="25"/>
    </row>
    <row r="23" spans="1:256" s="3" customFormat="1" ht="35.25" thickBot="1">
      <c r="A23" s="78"/>
      <c r="B23" s="81"/>
      <c r="C23" s="84"/>
      <c r="D23" s="61" t="s">
        <v>39</v>
      </c>
      <c r="E23" s="58">
        <v>125</v>
      </c>
      <c r="F23" s="58">
        <v>74</v>
      </c>
      <c r="G23" s="72">
        <v>7</v>
      </c>
      <c r="H23" s="73">
        <v>34</v>
      </c>
      <c r="I23" s="72">
        <v>5</v>
      </c>
      <c r="J23" s="73">
        <v>36</v>
      </c>
      <c r="K23" s="78"/>
      <c r="L23" s="24"/>
      <c r="M23" s="25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5"/>
      <c r="IR23" s="25"/>
      <c r="IS23" s="25"/>
      <c r="IT23" s="25"/>
      <c r="IU23" s="25"/>
      <c r="IV23" s="25"/>
    </row>
    <row r="24" spans="1:256" s="3" customFormat="1" ht="34.5">
      <c r="A24" s="76">
        <v>3</v>
      </c>
      <c r="B24" s="79" t="s">
        <v>46</v>
      </c>
      <c r="C24" s="82" t="s">
        <v>47</v>
      </c>
      <c r="D24" s="62" t="s">
        <v>66</v>
      </c>
      <c r="E24" s="39">
        <v>250</v>
      </c>
      <c r="F24" s="39">
        <v>9</v>
      </c>
      <c r="G24" s="54">
        <v>8</v>
      </c>
      <c r="H24" s="55">
        <v>33</v>
      </c>
      <c r="I24" s="54">
        <v>9</v>
      </c>
      <c r="J24" s="55">
        <v>32</v>
      </c>
      <c r="K24" s="76">
        <v>189</v>
      </c>
      <c r="L24" s="24" t="e">
        <f>#REF!+#REF!</f>
        <v>#REF!</v>
      </c>
      <c r="M24" s="25"/>
      <c r="N24" s="26"/>
      <c r="O24" s="25" t="e">
        <f>IF(#REF!=1,25,0)</f>
        <v>#REF!</v>
      </c>
      <c r="P24" s="25" t="e">
        <f>IF(#REF!=2,22,0)</f>
        <v>#REF!</v>
      </c>
      <c r="Q24" s="25" t="e">
        <f>IF(#REF!=3,20,0)</f>
        <v>#REF!</v>
      </c>
      <c r="R24" s="25" t="e">
        <f>IF(#REF!=4,18,0)</f>
        <v>#REF!</v>
      </c>
      <c r="S24" s="25" t="e">
        <f>IF(#REF!=5,16,0)</f>
        <v>#REF!</v>
      </c>
      <c r="T24" s="25" t="e">
        <f>IF(#REF!=6,15,0)</f>
        <v>#REF!</v>
      </c>
      <c r="U24" s="25" t="e">
        <f>IF(#REF!=7,14,0)</f>
        <v>#REF!</v>
      </c>
      <c r="V24" s="25" t="e">
        <f>IF(#REF!=8,13,0)</f>
        <v>#REF!</v>
      </c>
      <c r="W24" s="25" t="e">
        <f>IF(#REF!=9,12,0)</f>
        <v>#REF!</v>
      </c>
      <c r="X24" s="25" t="e">
        <f>IF(#REF!=10,11,0)</f>
        <v>#REF!</v>
      </c>
      <c r="Y24" s="25" t="e">
        <f>IF(#REF!=11,10,0)</f>
        <v>#REF!</v>
      </c>
      <c r="Z24" s="25" t="e">
        <f>IF(#REF!=12,9,0)</f>
        <v>#REF!</v>
      </c>
      <c r="AA24" s="25" t="e">
        <f>IF(#REF!=13,8,0)</f>
        <v>#REF!</v>
      </c>
      <c r="AB24" s="25" t="e">
        <f>IF(#REF!=14,7,0)</f>
        <v>#REF!</v>
      </c>
      <c r="AC24" s="25" t="e">
        <f>IF(#REF!=15,6,0)</f>
        <v>#REF!</v>
      </c>
      <c r="AD24" s="25" t="e">
        <f>IF(#REF!=16,5,0)</f>
        <v>#REF!</v>
      </c>
      <c r="AE24" s="25" t="e">
        <f>IF(#REF!=17,4,0)</f>
        <v>#REF!</v>
      </c>
      <c r="AF24" s="25" t="e">
        <f>IF(#REF!=18,3,0)</f>
        <v>#REF!</v>
      </c>
      <c r="AG24" s="25" t="e">
        <f>IF(#REF!=19,2,0)</f>
        <v>#REF!</v>
      </c>
      <c r="AH24" s="25" t="e">
        <f>IF(#REF!=20,1,0)</f>
        <v>#REF!</v>
      </c>
      <c r="AI24" s="25" t="e">
        <f>IF(#REF!&gt;20,0,0)</f>
        <v>#REF!</v>
      </c>
      <c r="AJ24" s="25" t="e">
        <f>IF(#REF!="сх",0,0)</f>
        <v>#REF!</v>
      </c>
      <c r="AK24" s="25" t="e">
        <f>SUM(O24:AI24)</f>
        <v>#REF!</v>
      </c>
      <c r="AL24" s="25" t="e">
        <f>IF(#REF!=1,25,0)</f>
        <v>#REF!</v>
      </c>
      <c r="AM24" s="25" t="e">
        <f>IF(#REF!=2,22,0)</f>
        <v>#REF!</v>
      </c>
      <c r="AN24" s="25" t="e">
        <f>IF(#REF!=3,20,0)</f>
        <v>#REF!</v>
      </c>
      <c r="AO24" s="25" t="e">
        <f>IF(#REF!=4,18,0)</f>
        <v>#REF!</v>
      </c>
      <c r="AP24" s="25" t="e">
        <f>IF(#REF!=5,16,0)</f>
        <v>#REF!</v>
      </c>
      <c r="AQ24" s="25" t="e">
        <f>IF(#REF!=6,15,0)</f>
        <v>#REF!</v>
      </c>
      <c r="AR24" s="25" t="e">
        <f>IF(#REF!=7,14,0)</f>
        <v>#REF!</v>
      </c>
      <c r="AS24" s="25" t="e">
        <f>IF(#REF!=8,13,0)</f>
        <v>#REF!</v>
      </c>
      <c r="AT24" s="25" t="e">
        <f>IF(#REF!=9,12,0)</f>
        <v>#REF!</v>
      </c>
      <c r="AU24" s="25" t="e">
        <f>IF(#REF!=10,11,0)</f>
        <v>#REF!</v>
      </c>
      <c r="AV24" s="25" t="e">
        <f>IF(#REF!=11,10,0)</f>
        <v>#REF!</v>
      </c>
      <c r="AW24" s="25" t="e">
        <f>IF(#REF!=12,9,0)</f>
        <v>#REF!</v>
      </c>
      <c r="AX24" s="25" t="e">
        <f>IF(#REF!=13,8,0)</f>
        <v>#REF!</v>
      </c>
      <c r="AY24" s="25" t="e">
        <f>IF(#REF!=14,7,0)</f>
        <v>#REF!</v>
      </c>
      <c r="AZ24" s="25" t="e">
        <f>IF(#REF!=15,6,0)</f>
        <v>#REF!</v>
      </c>
      <c r="BA24" s="25" t="e">
        <f>IF(#REF!=16,5,0)</f>
        <v>#REF!</v>
      </c>
      <c r="BB24" s="25" t="e">
        <f>IF(#REF!=17,4,0)</f>
        <v>#REF!</v>
      </c>
      <c r="BC24" s="25" t="e">
        <f>IF(#REF!=18,3,0)</f>
        <v>#REF!</v>
      </c>
      <c r="BD24" s="25" t="e">
        <f>IF(#REF!=19,2,0)</f>
        <v>#REF!</v>
      </c>
      <c r="BE24" s="25" t="e">
        <f>IF(#REF!=20,1,0)</f>
        <v>#REF!</v>
      </c>
      <c r="BF24" s="25" t="e">
        <f>IF(#REF!&gt;20,0,0)</f>
        <v>#REF!</v>
      </c>
      <c r="BG24" s="25" t="e">
        <f>IF(#REF!="сх",0,0)</f>
        <v>#REF!</v>
      </c>
      <c r="BH24" s="25" t="e">
        <f>SUM(AL24:BF24)</f>
        <v>#REF!</v>
      </c>
      <c r="BI24" s="25" t="e">
        <f>IF(#REF!=1,45,0)</f>
        <v>#REF!</v>
      </c>
      <c r="BJ24" s="25" t="e">
        <f>IF(#REF!=2,42,0)</f>
        <v>#REF!</v>
      </c>
      <c r="BK24" s="25" t="e">
        <f>IF(#REF!=3,40,0)</f>
        <v>#REF!</v>
      </c>
      <c r="BL24" s="25" t="e">
        <f>IF(#REF!=4,38,0)</f>
        <v>#REF!</v>
      </c>
      <c r="BM24" s="25" t="e">
        <f>IF(#REF!=5,36,0)</f>
        <v>#REF!</v>
      </c>
      <c r="BN24" s="25" t="e">
        <f>IF(#REF!=6,35,0)</f>
        <v>#REF!</v>
      </c>
      <c r="BO24" s="25" t="e">
        <f>IF(#REF!=7,34,0)</f>
        <v>#REF!</v>
      </c>
      <c r="BP24" s="25" t="e">
        <f>IF(#REF!=8,33,0)</f>
        <v>#REF!</v>
      </c>
      <c r="BQ24" s="25" t="e">
        <f>IF(#REF!=9,32,0)</f>
        <v>#REF!</v>
      </c>
      <c r="BR24" s="25" t="e">
        <f>IF(#REF!=10,31,0)</f>
        <v>#REF!</v>
      </c>
      <c r="BS24" s="25" t="e">
        <f>IF(#REF!=11,30,0)</f>
        <v>#REF!</v>
      </c>
      <c r="BT24" s="25" t="e">
        <f>IF(#REF!=12,29,0)</f>
        <v>#REF!</v>
      </c>
      <c r="BU24" s="25" t="e">
        <f>IF(#REF!=13,28,0)</f>
        <v>#REF!</v>
      </c>
      <c r="BV24" s="25" t="e">
        <f>IF(#REF!=14,27,0)</f>
        <v>#REF!</v>
      </c>
      <c r="BW24" s="25" t="e">
        <f>IF(#REF!=15,26,0)</f>
        <v>#REF!</v>
      </c>
      <c r="BX24" s="25" t="e">
        <f>IF(#REF!=16,25,0)</f>
        <v>#REF!</v>
      </c>
      <c r="BY24" s="25" t="e">
        <f>IF(#REF!=17,24,0)</f>
        <v>#REF!</v>
      </c>
      <c r="BZ24" s="25" t="e">
        <f>IF(#REF!=18,23,0)</f>
        <v>#REF!</v>
      </c>
      <c r="CA24" s="25" t="e">
        <f>IF(#REF!=19,22,0)</f>
        <v>#REF!</v>
      </c>
      <c r="CB24" s="25" t="e">
        <f>IF(#REF!=20,21,0)</f>
        <v>#REF!</v>
      </c>
      <c r="CC24" s="25" t="e">
        <f>IF(#REF!=21,20,0)</f>
        <v>#REF!</v>
      </c>
      <c r="CD24" s="25" t="e">
        <f>IF(#REF!=22,19,0)</f>
        <v>#REF!</v>
      </c>
      <c r="CE24" s="25" t="e">
        <f>IF(#REF!=23,18,0)</f>
        <v>#REF!</v>
      </c>
      <c r="CF24" s="25" t="e">
        <f>IF(#REF!=24,17,0)</f>
        <v>#REF!</v>
      </c>
      <c r="CG24" s="25" t="e">
        <f>IF(#REF!=25,16,0)</f>
        <v>#REF!</v>
      </c>
      <c r="CH24" s="25" t="e">
        <f>IF(#REF!=26,15,0)</f>
        <v>#REF!</v>
      </c>
      <c r="CI24" s="25" t="e">
        <f>IF(#REF!=27,14,0)</f>
        <v>#REF!</v>
      </c>
      <c r="CJ24" s="25" t="e">
        <f>IF(#REF!=28,13,0)</f>
        <v>#REF!</v>
      </c>
      <c r="CK24" s="25" t="e">
        <f>IF(#REF!=29,12,0)</f>
        <v>#REF!</v>
      </c>
      <c r="CL24" s="25" t="e">
        <f>IF(#REF!=30,11,0)</f>
        <v>#REF!</v>
      </c>
      <c r="CM24" s="25" t="e">
        <f>IF(#REF!=31,10,0)</f>
        <v>#REF!</v>
      </c>
      <c r="CN24" s="25" t="e">
        <f>IF(#REF!=32,9,0)</f>
        <v>#REF!</v>
      </c>
      <c r="CO24" s="25" t="e">
        <f>IF(#REF!=33,8,0)</f>
        <v>#REF!</v>
      </c>
      <c r="CP24" s="25" t="e">
        <f>IF(#REF!=34,7,0)</f>
        <v>#REF!</v>
      </c>
      <c r="CQ24" s="25" t="e">
        <f>IF(#REF!=35,6,0)</f>
        <v>#REF!</v>
      </c>
      <c r="CR24" s="25" t="e">
        <f>IF(#REF!=36,5,0)</f>
        <v>#REF!</v>
      </c>
      <c r="CS24" s="25" t="e">
        <f>IF(#REF!=37,4,0)</f>
        <v>#REF!</v>
      </c>
      <c r="CT24" s="25" t="e">
        <f>IF(#REF!=38,3,0)</f>
        <v>#REF!</v>
      </c>
      <c r="CU24" s="25" t="e">
        <f>IF(#REF!=39,2,0)</f>
        <v>#REF!</v>
      </c>
      <c r="CV24" s="25" t="e">
        <f>IF(#REF!=40,1,0)</f>
        <v>#REF!</v>
      </c>
      <c r="CW24" s="25" t="e">
        <f>IF(#REF!&gt;20,0,0)</f>
        <v>#REF!</v>
      </c>
      <c r="CX24" s="25" t="e">
        <f>IF(#REF!="сх",0,0)</f>
        <v>#REF!</v>
      </c>
      <c r="CY24" s="25" t="e">
        <f>SUM(BI24:CX24)</f>
        <v>#REF!</v>
      </c>
      <c r="CZ24" s="25" t="e">
        <f>IF(#REF!=1,45,0)</f>
        <v>#REF!</v>
      </c>
      <c r="DA24" s="25" t="e">
        <f>IF(#REF!=2,42,0)</f>
        <v>#REF!</v>
      </c>
      <c r="DB24" s="25" t="e">
        <f>IF(#REF!=3,40,0)</f>
        <v>#REF!</v>
      </c>
      <c r="DC24" s="25" t="e">
        <f>IF(#REF!=4,38,0)</f>
        <v>#REF!</v>
      </c>
      <c r="DD24" s="25" t="e">
        <f>IF(#REF!=5,36,0)</f>
        <v>#REF!</v>
      </c>
      <c r="DE24" s="25" t="e">
        <f>IF(#REF!=6,35,0)</f>
        <v>#REF!</v>
      </c>
      <c r="DF24" s="25" t="e">
        <f>IF(#REF!=7,34,0)</f>
        <v>#REF!</v>
      </c>
      <c r="DG24" s="25" t="e">
        <f>IF(#REF!=8,33,0)</f>
        <v>#REF!</v>
      </c>
      <c r="DH24" s="25" t="e">
        <f>IF(#REF!=9,32,0)</f>
        <v>#REF!</v>
      </c>
      <c r="DI24" s="25" t="e">
        <f>IF(#REF!=10,31,0)</f>
        <v>#REF!</v>
      </c>
      <c r="DJ24" s="25" t="e">
        <f>IF(#REF!=11,30,0)</f>
        <v>#REF!</v>
      </c>
      <c r="DK24" s="25" t="e">
        <f>IF(#REF!=12,29,0)</f>
        <v>#REF!</v>
      </c>
      <c r="DL24" s="25" t="e">
        <f>IF(#REF!=13,28,0)</f>
        <v>#REF!</v>
      </c>
      <c r="DM24" s="25" t="e">
        <f>IF(#REF!=14,27,0)</f>
        <v>#REF!</v>
      </c>
      <c r="DN24" s="25" t="e">
        <f>IF(#REF!=15,26,0)</f>
        <v>#REF!</v>
      </c>
      <c r="DO24" s="25" t="e">
        <f>IF(#REF!=16,25,0)</f>
        <v>#REF!</v>
      </c>
      <c r="DP24" s="25" t="e">
        <f>IF(#REF!=17,24,0)</f>
        <v>#REF!</v>
      </c>
      <c r="DQ24" s="25" t="e">
        <f>IF(#REF!=18,23,0)</f>
        <v>#REF!</v>
      </c>
      <c r="DR24" s="25" t="e">
        <f>IF(#REF!=19,22,0)</f>
        <v>#REF!</v>
      </c>
      <c r="DS24" s="25" t="e">
        <f>IF(#REF!=20,21,0)</f>
        <v>#REF!</v>
      </c>
      <c r="DT24" s="25" t="e">
        <f>IF(#REF!=21,20,0)</f>
        <v>#REF!</v>
      </c>
      <c r="DU24" s="25" t="e">
        <f>IF(#REF!=22,19,0)</f>
        <v>#REF!</v>
      </c>
      <c r="DV24" s="25" t="e">
        <f>IF(#REF!=23,18,0)</f>
        <v>#REF!</v>
      </c>
      <c r="DW24" s="25" t="e">
        <f>IF(#REF!=24,17,0)</f>
        <v>#REF!</v>
      </c>
      <c r="DX24" s="25" t="e">
        <f>IF(#REF!=25,16,0)</f>
        <v>#REF!</v>
      </c>
      <c r="DY24" s="25" t="e">
        <f>IF(#REF!=26,15,0)</f>
        <v>#REF!</v>
      </c>
      <c r="DZ24" s="25" t="e">
        <f>IF(#REF!=27,14,0)</f>
        <v>#REF!</v>
      </c>
      <c r="EA24" s="25" t="e">
        <f>IF(#REF!=28,13,0)</f>
        <v>#REF!</v>
      </c>
      <c r="EB24" s="25" t="e">
        <f>IF(#REF!=29,12,0)</f>
        <v>#REF!</v>
      </c>
      <c r="EC24" s="25" t="e">
        <f>IF(#REF!=30,11,0)</f>
        <v>#REF!</v>
      </c>
      <c r="ED24" s="25" t="e">
        <f>IF(#REF!=31,10,0)</f>
        <v>#REF!</v>
      </c>
      <c r="EE24" s="25" t="e">
        <f>IF(#REF!=32,9,0)</f>
        <v>#REF!</v>
      </c>
      <c r="EF24" s="25" t="e">
        <f>IF(#REF!=33,8,0)</f>
        <v>#REF!</v>
      </c>
      <c r="EG24" s="25" t="e">
        <f>IF(#REF!=34,7,0)</f>
        <v>#REF!</v>
      </c>
      <c r="EH24" s="25" t="e">
        <f>IF(#REF!=35,6,0)</f>
        <v>#REF!</v>
      </c>
      <c r="EI24" s="25" t="e">
        <f>IF(#REF!=36,5,0)</f>
        <v>#REF!</v>
      </c>
      <c r="EJ24" s="25" t="e">
        <f>IF(#REF!=37,4,0)</f>
        <v>#REF!</v>
      </c>
      <c r="EK24" s="25" t="e">
        <f>IF(#REF!=38,3,0)</f>
        <v>#REF!</v>
      </c>
      <c r="EL24" s="25" t="e">
        <f>IF(#REF!=39,2,0)</f>
        <v>#REF!</v>
      </c>
      <c r="EM24" s="25" t="e">
        <f>IF(#REF!=40,1,0)</f>
        <v>#REF!</v>
      </c>
      <c r="EN24" s="25" t="e">
        <f>IF(#REF!&gt;20,0,0)</f>
        <v>#REF!</v>
      </c>
      <c r="EO24" s="25" t="e">
        <f>IF(#REF!="сх",0,0)</f>
        <v>#REF!</v>
      </c>
      <c r="EP24" s="25" t="e">
        <f>SUM(CZ24:EO24)</f>
        <v>#REF!</v>
      </c>
      <c r="EQ24" s="25"/>
      <c r="ER24" s="25" t="e">
        <f>IF(#REF!="сх","ноль",IF(#REF!&gt;0,#REF!,"Ноль"))</f>
        <v>#REF!</v>
      </c>
      <c r="ES24" s="25" t="e">
        <f>IF(#REF!="сх","ноль",IF(#REF!&gt;0,#REF!,"Ноль"))</f>
        <v>#REF!</v>
      </c>
      <c r="ET24" s="25"/>
      <c r="EU24" s="25" t="e">
        <f>MIN(ER24,ES24)</f>
        <v>#REF!</v>
      </c>
      <c r="EV24" s="25" t="e">
        <f>IF(K24=#REF!,IF(#REF!&lt;#REF!,#REF!,EZ24),#REF!)</f>
        <v>#REF!</v>
      </c>
      <c r="EW24" s="25" t="e">
        <f>IF(K24=#REF!,IF(#REF!&lt;#REF!,0,1))</f>
        <v>#REF!</v>
      </c>
      <c r="EX24" s="25" t="e">
        <f>IF(AND(EU24&gt;=21,EU24&lt;&gt;0),EU24,IF(K24&lt;#REF!,"СТОП",EV24+EW24))</f>
        <v>#REF!</v>
      </c>
      <c r="EY24" s="25"/>
      <c r="EZ24" s="25">
        <v>15</v>
      </c>
      <c r="FA24" s="25">
        <v>16</v>
      </c>
      <c r="FB24" s="25"/>
      <c r="FC24" s="27" t="e">
        <f>IF(#REF!=1,25,0)</f>
        <v>#REF!</v>
      </c>
      <c r="FD24" s="27" t="e">
        <f>IF(#REF!=2,22,0)</f>
        <v>#REF!</v>
      </c>
      <c r="FE24" s="27" t="e">
        <f>IF(#REF!=3,20,0)</f>
        <v>#REF!</v>
      </c>
      <c r="FF24" s="27" t="e">
        <f>IF(#REF!=4,18,0)</f>
        <v>#REF!</v>
      </c>
      <c r="FG24" s="27" t="e">
        <f>IF(#REF!=5,16,0)</f>
        <v>#REF!</v>
      </c>
      <c r="FH24" s="27" t="e">
        <f>IF(#REF!=6,15,0)</f>
        <v>#REF!</v>
      </c>
      <c r="FI24" s="27" t="e">
        <f>IF(#REF!=7,14,0)</f>
        <v>#REF!</v>
      </c>
      <c r="FJ24" s="27" t="e">
        <f>IF(#REF!=8,13,0)</f>
        <v>#REF!</v>
      </c>
      <c r="FK24" s="27" t="e">
        <f>IF(#REF!=9,12,0)</f>
        <v>#REF!</v>
      </c>
      <c r="FL24" s="27" t="e">
        <f>IF(#REF!=10,11,0)</f>
        <v>#REF!</v>
      </c>
      <c r="FM24" s="27" t="e">
        <f>IF(#REF!=11,10,0)</f>
        <v>#REF!</v>
      </c>
      <c r="FN24" s="27" t="e">
        <f>IF(#REF!=12,9,0)</f>
        <v>#REF!</v>
      </c>
      <c r="FO24" s="27" t="e">
        <f>IF(#REF!=13,8,0)</f>
        <v>#REF!</v>
      </c>
      <c r="FP24" s="27" t="e">
        <f>IF(#REF!=14,7,0)</f>
        <v>#REF!</v>
      </c>
      <c r="FQ24" s="27" t="e">
        <f>IF(#REF!=15,6,0)</f>
        <v>#REF!</v>
      </c>
      <c r="FR24" s="27" t="e">
        <f>IF(#REF!=16,5,0)</f>
        <v>#REF!</v>
      </c>
      <c r="FS24" s="27" t="e">
        <f>IF(#REF!=17,4,0)</f>
        <v>#REF!</v>
      </c>
      <c r="FT24" s="27" t="e">
        <f>IF(#REF!=18,3,0)</f>
        <v>#REF!</v>
      </c>
      <c r="FU24" s="27" t="e">
        <f>IF(#REF!=19,2,0)</f>
        <v>#REF!</v>
      </c>
      <c r="FV24" s="27" t="e">
        <f>IF(#REF!=20,1,0)</f>
        <v>#REF!</v>
      </c>
      <c r="FW24" s="27" t="e">
        <f>IF(#REF!&gt;20,0,0)</f>
        <v>#REF!</v>
      </c>
      <c r="FX24" s="27" t="e">
        <f>IF(#REF!="сх",0,0)</f>
        <v>#REF!</v>
      </c>
      <c r="FY24" s="27" t="e">
        <f>SUM(FC24:FX24)</f>
        <v>#REF!</v>
      </c>
      <c r="FZ24" s="27" t="e">
        <f>IF(#REF!=1,25,0)</f>
        <v>#REF!</v>
      </c>
      <c r="GA24" s="27" t="e">
        <f>IF(#REF!=2,22,0)</f>
        <v>#REF!</v>
      </c>
      <c r="GB24" s="27" t="e">
        <f>IF(#REF!=3,20,0)</f>
        <v>#REF!</v>
      </c>
      <c r="GC24" s="27" t="e">
        <f>IF(#REF!=4,18,0)</f>
        <v>#REF!</v>
      </c>
      <c r="GD24" s="27" t="e">
        <f>IF(#REF!=5,16,0)</f>
        <v>#REF!</v>
      </c>
      <c r="GE24" s="27" t="e">
        <f>IF(#REF!=6,15,0)</f>
        <v>#REF!</v>
      </c>
      <c r="GF24" s="27" t="e">
        <f>IF(#REF!=7,14,0)</f>
        <v>#REF!</v>
      </c>
      <c r="GG24" s="27" t="e">
        <f>IF(#REF!=8,13,0)</f>
        <v>#REF!</v>
      </c>
      <c r="GH24" s="27" t="e">
        <f>IF(#REF!=9,12,0)</f>
        <v>#REF!</v>
      </c>
      <c r="GI24" s="27" t="e">
        <f>IF(#REF!=10,11,0)</f>
        <v>#REF!</v>
      </c>
      <c r="GJ24" s="27" t="e">
        <f>IF(#REF!=11,10,0)</f>
        <v>#REF!</v>
      </c>
      <c r="GK24" s="27" t="e">
        <f>IF(#REF!=12,9,0)</f>
        <v>#REF!</v>
      </c>
      <c r="GL24" s="27" t="e">
        <f>IF(#REF!=13,8,0)</f>
        <v>#REF!</v>
      </c>
      <c r="GM24" s="27" t="e">
        <f>IF(#REF!=14,7,0)</f>
        <v>#REF!</v>
      </c>
      <c r="GN24" s="27" t="e">
        <f>IF(#REF!=15,6,0)</f>
        <v>#REF!</v>
      </c>
      <c r="GO24" s="27" t="e">
        <f>IF(#REF!=16,5,0)</f>
        <v>#REF!</v>
      </c>
      <c r="GP24" s="27" t="e">
        <f>IF(#REF!=17,4,0)</f>
        <v>#REF!</v>
      </c>
      <c r="GQ24" s="27" t="e">
        <f>IF(#REF!=18,3,0)</f>
        <v>#REF!</v>
      </c>
      <c r="GR24" s="27" t="e">
        <f>IF(#REF!=19,2,0)</f>
        <v>#REF!</v>
      </c>
      <c r="GS24" s="27" t="e">
        <f>IF(#REF!=20,1,0)</f>
        <v>#REF!</v>
      </c>
      <c r="GT24" s="27" t="e">
        <f>IF(#REF!&gt;20,0,0)</f>
        <v>#REF!</v>
      </c>
      <c r="GU24" s="27" t="e">
        <f>IF(#REF!="сх",0,0)</f>
        <v>#REF!</v>
      </c>
      <c r="GV24" s="27" t="e">
        <f>SUM(FZ24:GU24)</f>
        <v>#REF!</v>
      </c>
      <c r="GW24" s="27" t="e">
        <f>IF(#REF!=1,100,0)</f>
        <v>#REF!</v>
      </c>
      <c r="GX24" s="27" t="e">
        <f>IF(#REF!=2,98,0)</f>
        <v>#REF!</v>
      </c>
      <c r="GY24" s="27" t="e">
        <f>IF(#REF!=3,95,0)</f>
        <v>#REF!</v>
      </c>
      <c r="GZ24" s="27" t="e">
        <f>IF(#REF!=4,93,0)</f>
        <v>#REF!</v>
      </c>
      <c r="HA24" s="27" t="e">
        <f>IF(#REF!=5,90,0)</f>
        <v>#REF!</v>
      </c>
      <c r="HB24" s="27" t="e">
        <f>IF(#REF!=6,88,0)</f>
        <v>#REF!</v>
      </c>
      <c r="HC24" s="27" t="e">
        <f>IF(#REF!=7,85,0)</f>
        <v>#REF!</v>
      </c>
      <c r="HD24" s="27" t="e">
        <f>IF(#REF!=8,83,0)</f>
        <v>#REF!</v>
      </c>
      <c r="HE24" s="27" t="e">
        <f>IF(#REF!=9,80,0)</f>
        <v>#REF!</v>
      </c>
      <c r="HF24" s="27" t="e">
        <f>IF(#REF!=10,78,0)</f>
        <v>#REF!</v>
      </c>
      <c r="HG24" s="27" t="e">
        <f>IF(#REF!=11,75,0)</f>
        <v>#REF!</v>
      </c>
      <c r="HH24" s="27" t="e">
        <f>IF(#REF!=12,73,0)</f>
        <v>#REF!</v>
      </c>
      <c r="HI24" s="27" t="e">
        <f>IF(#REF!=13,70,0)</f>
        <v>#REF!</v>
      </c>
      <c r="HJ24" s="27" t="e">
        <f>IF(#REF!=14,68,0)</f>
        <v>#REF!</v>
      </c>
      <c r="HK24" s="27" t="e">
        <f>IF(#REF!=15,65,0)</f>
        <v>#REF!</v>
      </c>
      <c r="HL24" s="27" t="e">
        <f>IF(#REF!=16,63,0)</f>
        <v>#REF!</v>
      </c>
      <c r="HM24" s="27" t="e">
        <f>IF(#REF!=17,60,0)</f>
        <v>#REF!</v>
      </c>
      <c r="HN24" s="27" t="e">
        <f>IF(#REF!=18,58,0)</f>
        <v>#REF!</v>
      </c>
      <c r="HO24" s="27" t="e">
        <f>IF(#REF!=19,55,0)</f>
        <v>#REF!</v>
      </c>
      <c r="HP24" s="27" t="e">
        <f>IF(#REF!=20,53,0)</f>
        <v>#REF!</v>
      </c>
      <c r="HQ24" s="27" t="e">
        <f>IF(#REF!&gt;20,0,0)</f>
        <v>#REF!</v>
      </c>
      <c r="HR24" s="27" t="e">
        <f>IF(#REF!="сх",0,0)</f>
        <v>#REF!</v>
      </c>
      <c r="HS24" s="27" t="e">
        <f>SUM(GW24:HR24)</f>
        <v>#REF!</v>
      </c>
      <c r="HT24" s="27" t="e">
        <f>IF(#REF!=1,100,0)</f>
        <v>#REF!</v>
      </c>
      <c r="HU24" s="27" t="e">
        <f>IF(#REF!=2,98,0)</f>
        <v>#REF!</v>
      </c>
      <c r="HV24" s="27" t="e">
        <f>IF(#REF!=3,95,0)</f>
        <v>#REF!</v>
      </c>
      <c r="HW24" s="27" t="e">
        <f>IF(#REF!=4,93,0)</f>
        <v>#REF!</v>
      </c>
      <c r="HX24" s="27" t="e">
        <f>IF(#REF!=5,90,0)</f>
        <v>#REF!</v>
      </c>
      <c r="HY24" s="27" t="e">
        <f>IF(#REF!=6,88,0)</f>
        <v>#REF!</v>
      </c>
      <c r="HZ24" s="27" t="e">
        <f>IF(#REF!=7,85,0)</f>
        <v>#REF!</v>
      </c>
      <c r="IA24" s="27" t="e">
        <f>IF(#REF!=8,83,0)</f>
        <v>#REF!</v>
      </c>
      <c r="IB24" s="27" t="e">
        <f>IF(#REF!=9,80,0)</f>
        <v>#REF!</v>
      </c>
      <c r="IC24" s="27" t="e">
        <f>IF(#REF!=10,78,0)</f>
        <v>#REF!</v>
      </c>
      <c r="ID24" s="27" t="e">
        <f>IF(#REF!=11,75,0)</f>
        <v>#REF!</v>
      </c>
      <c r="IE24" s="27" t="e">
        <f>IF(#REF!=12,73,0)</f>
        <v>#REF!</v>
      </c>
      <c r="IF24" s="27" t="e">
        <f>IF(#REF!=13,70,0)</f>
        <v>#REF!</v>
      </c>
      <c r="IG24" s="27" t="e">
        <f>IF(#REF!=14,68,0)</f>
        <v>#REF!</v>
      </c>
      <c r="IH24" s="27" t="e">
        <f>IF(#REF!=15,65,0)</f>
        <v>#REF!</v>
      </c>
      <c r="II24" s="27" t="e">
        <f>IF(#REF!=16,63,0)</f>
        <v>#REF!</v>
      </c>
      <c r="IJ24" s="27" t="e">
        <f>IF(#REF!=17,60,0)</f>
        <v>#REF!</v>
      </c>
      <c r="IK24" s="27" t="e">
        <f>IF(#REF!=18,58,0)</f>
        <v>#REF!</v>
      </c>
      <c r="IL24" s="27" t="e">
        <f>IF(#REF!=19,55,0)</f>
        <v>#REF!</v>
      </c>
      <c r="IM24" s="27" t="e">
        <f>IF(#REF!=20,53,0)</f>
        <v>#REF!</v>
      </c>
      <c r="IN24" s="27" t="e">
        <f>IF(#REF!&gt;20,0,0)</f>
        <v>#REF!</v>
      </c>
      <c r="IO24" s="27" t="e">
        <f>IF(#REF!="сх",0,0)</f>
        <v>#REF!</v>
      </c>
      <c r="IP24" s="27" t="e">
        <f>SUM(HT24:IO24)</f>
        <v>#REF!</v>
      </c>
      <c r="IQ24" s="25"/>
      <c r="IR24" s="25"/>
      <c r="IS24" s="25"/>
      <c r="IT24" s="25"/>
      <c r="IU24" s="25"/>
      <c r="IV24" s="25"/>
    </row>
    <row r="25" spans="1:256" s="3" customFormat="1" ht="34.5">
      <c r="A25" s="77"/>
      <c r="B25" s="80"/>
      <c r="C25" s="83"/>
      <c r="D25" s="60" t="s">
        <v>67</v>
      </c>
      <c r="E25" s="40">
        <v>250</v>
      </c>
      <c r="F25" s="40">
        <v>20</v>
      </c>
      <c r="G25" s="37">
        <v>4</v>
      </c>
      <c r="H25" s="38">
        <v>38</v>
      </c>
      <c r="I25" s="37">
        <v>5</v>
      </c>
      <c r="J25" s="38">
        <v>36</v>
      </c>
      <c r="K25" s="77"/>
      <c r="L25" s="24"/>
      <c r="M25" s="25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5"/>
      <c r="IR25" s="25"/>
      <c r="IS25" s="25"/>
      <c r="IT25" s="25"/>
      <c r="IU25" s="25"/>
      <c r="IV25" s="25"/>
    </row>
    <row r="26" spans="1:256" s="3" customFormat="1" ht="34.5">
      <c r="A26" s="77"/>
      <c r="B26" s="80"/>
      <c r="C26" s="83"/>
      <c r="D26" s="60" t="s">
        <v>68</v>
      </c>
      <c r="E26" s="40">
        <v>250</v>
      </c>
      <c r="F26" s="40">
        <v>12</v>
      </c>
      <c r="G26" s="66">
        <v>2</v>
      </c>
      <c r="H26" s="67">
        <v>42</v>
      </c>
      <c r="I26" s="66">
        <v>3</v>
      </c>
      <c r="J26" s="67">
        <v>40</v>
      </c>
      <c r="K26" s="77"/>
      <c r="L26" s="24"/>
      <c r="M26" s="25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5"/>
      <c r="IR26" s="25"/>
      <c r="IS26" s="25"/>
      <c r="IT26" s="25"/>
      <c r="IU26" s="25"/>
      <c r="IV26" s="25"/>
    </row>
    <row r="27" spans="1:256" s="3" customFormat="1" ht="34.5">
      <c r="A27" s="77"/>
      <c r="B27" s="80"/>
      <c r="C27" s="83"/>
      <c r="D27" s="60" t="s">
        <v>48</v>
      </c>
      <c r="E27" s="40">
        <v>85</v>
      </c>
      <c r="F27" s="40">
        <v>6</v>
      </c>
      <c r="G27" s="66">
        <v>5</v>
      </c>
      <c r="H27" s="67">
        <v>36</v>
      </c>
      <c r="I27" s="66">
        <v>6</v>
      </c>
      <c r="J27" s="67">
        <v>35</v>
      </c>
      <c r="K27" s="77"/>
      <c r="L27" s="24"/>
      <c r="M27" s="25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5"/>
      <c r="IR27" s="25"/>
      <c r="IS27" s="25"/>
      <c r="IT27" s="25"/>
      <c r="IU27" s="25"/>
      <c r="IV27" s="25"/>
    </row>
    <row r="28" spans="1:256" s="3" customFormat="1" ht="34.5">
      <c r="A28" s="77"/>
      <c r="B28" s="80"/>
      <c r="C28" s="83"/>
      <c r="D28" s="60" t="s">
        <v>65</v>
      </c>
      <c r="E28" s="40">
        <v>85</v>
      </c>
      <c r="F28" s="40">
        <v>634</v>
      </c>
      <c r="G28" s="37">
        <v>14</v>
      </c>
      <c r="H28" s="38">
        <v>27</v>
      </c>
      <c r="I28" s="37">
        <v>15</v>
      </c>
      <c r="J28" s="38">
        <v>26</v>
      </c>
      <c r="K28" s="77"/>
      <c r="L28" s="24"/>
      <c r="M28" s="25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5"/>
      <c r="IR28" s="25"/>
      <c r="IS28" s="25"/>
      <c r="IT28" s="25"/>
      <c r="IU28" s="25"/>
      <c r="IV28" s="25"/>
    </row>
    <row r="29" spans="1:256" s="3" customFormat="1" ht="34.5">
      <c r="A29" s="77"/>
      <c r="B29" s="80"/>
      <c r="C29" s="83"/>
      <c r="D29" s="60" t="s">
        <v>64</v>
      </c>
      <c r="E29" s="40">
        <v>125</v>
      </c>
      <c r="F29" s="40">
        <v>93</v>
      </c>
      <c r="G29" s="66">
        <v>5</v>
      </c>
      <c r="H29" s="67">
        <v>36</v>
      </c>
      <c r="I29" s="66">
        <v>7</v>
      </c>
      <c r="J29" s="38">
        <v>34</v>
      </c>
      <c r="K29" s="77"/>
      <c r="L29" s="24"/>
      <c r="M29" s="25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5"/>
      <c r="IR29" s="25"/>
      <c r="IS29" s="25"/>
      <c r="IT29" s="25"/>
      <c r="IU29" s="25"/>
      <c r="IV29" s="25"/>
    </row>
    <row r="30" spans="1:256" s="3" customFormat="1" ht="34.5">
      <c r="A30" s="77"/>
      <c r="B30" s="80"/>
      <c r="C30" s="83"/>
      <c r="D30" s="60" t="s">
        <v>62</v>
      </c>
      <c r="E30" s="40">
        <v>125</v>
      </c>
      <c r="F30" s="40">
        <v>131</v>
      </c>
      <c r="G30" s="37">
        <v>8</v>
      </c>
      <c r="H30" s="38">
        <v>34</v>
      </c>
      <c r="I30" s="37" t="s">
        <v>88</v>
      </c>
      <c r="J30" s="38">
        <v>0</v>
      </c>
      <c r="K30" s="77"/>
      <c r="L30" s="24"/>
      <c r="M30" s="25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5"/>
      <c r="IR30" s="25"/>
      <c r="IS30" s="25"/>
      <c r="IT30" s="25"/>
      <c r="IU30" s="25"/>
      <c r="IV30" s="25"/>
    </row>
    <row r="31" spans="1:256" s="3" customFormat="1" ht="35.25" thickBot="1">
      <c r="A31" s="78"/>
      <c r="B31" s="81"/>
      <c r="C31" s="84"/>
      <c r="D31" s="61" t="s">
        <v>63</v>
      </c>
      <c r="E31" s="58">
        <v>125</v>
      </c>
      <c r="F31" s="58">
        <v>151</v>
      </c>
      <c r="G31" s="59">
        <v>10</v>
      </c>
      <c r="H31" s="57">
        <v>31</v>
      </c>
      <c r="I31" s="59">
        <v>8</v>
      </c>
      <c r="J31" s="57">
        <v>33</v>
      </c>
      <c r="K31" s="78"/>
      <c r="L31" s="24"/>
      <c r="M31" s="25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5"/>
      <c r="IR31" s="25"/>
      <c r="IS31" s="25"/>
      <c r="IT31" s="25"/>
      <c r="IU31" s="25"/>
      <c r="IV31" s="25"/>
    </row>
    <row r="32" spans="1:256" s="3" customFormat="1" ht="34.5">
      <c r="A32" s="76">
        <v>4</v>
      </c>
      <c r="B32" s="79" t="s">
        <v>49</v>
      </c>
      <c r="C32" s="112" t="s">
        <v>58</v>
      </c>
      <c r="D32" s="64" t="s">
        <v>50</v>
      </c>
      <c r="E32" s="39">
        <v>85</v>
      </c>
      <c r="F32" s="51">
        <v>75</v>
      </c>
      <c r="G32" s="54">
        <v>11</v>
      </c>
      <c r="H32" s="55">
        <v>30</v>
      </c>
      <c r="I32" s="54">
        <v>16</v>
      </c>
      <c r="J32" s="55">
        <v>25</v>
      </c>
      <c r="K32" s="96">
        <v>187</v>
      </c>
      <c r="L32" s="24"/>
      <c r="M32" s="25"/>
      <c r="N32" s="2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5"/>
      <c r="IR32" s="25"/>
      <c r="IS32" s="25"/>
      <c r="IT32" s="25"/>
      <c r="IU32" s="25"/>
      <c r="IV32" s="25"/>
    </row>
    <row r="33" spans="1:256" s="3" customFormat="1" ht="34.5">
      <c r="A33" s="77"/>
      <c r="B33" s="80"/>
      <c r="C33" s="113"/>
      <c r="D33" s="63" t="s">
        <v>51</v>
      </c>
      <c r="E33" s="49">
        <v>85</v>
      </c>
      <c r="F33" s="52">
        <v>555</v>
      </c>
      <c r="G33" s="74">
        <v>4</v>
      </c>
      <c r="H33" s="75">
        <v>38</v>
      </c>
      <c r="I33" s="74">
        <v>4</v>
      </c>
      <c r="J33" s="75">
        <v>38</v>
      </c>
      <c r="K33" s="97"/>
      <c r="L33" s="24"/>
      <c r="M33" s="25"/>
      <c r="N33" s="2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5"/>
      <c r="IR33" s="25"/>
      <c r="IS33" s="25"/>
      <c r="IT33" s="25"/>
      <c r="IU33" s="25"/>
      <c r="IV33" s="25"/>
    </row>
    <row r="34" spans="1:256" s="3" customFormat="1" ht="34.5">
      <c r="A34" s="77"/>
      <c r="B34" s="80"/>
      <c r="C34" s="113"/>
      <c r="D34" s="63" t="s">
        <v>52</v>
      </c>
      <c r="E34" s="49">
        <v>85</v>
      </c>
      <c r="F34" s="52">
        <v>654</v>
      </c>
      <c r="G34" s="47" t="s">
        <v>1</v>
      </c>
      <c r="H34" s="48">
        <v>0</v>
      </c>
      <c r="I34" s="47">
        <v>7</v>
      </c>
      <c r="J34" s="48">
        <v>34</v>
      </c>
      <c r="K34" s="97"/>
      <c r="L34" s="24"/>
      <c r="M34" s="25"/>
      <c r="N34" s="2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5"/>
      <c r="IR34" s="25"/>
      <c r="IS34" s="25"/>
      <c r="IT34" s="25"/>
      <c r="IU34" s="25"/>
      <c r="IV34" s="25"/>
    </row>
    <row r="35" spans="1:256" s="3" customFormat="1" ht="34.5">
      <c r="A35" s="77"/>
      <c r="B35" s="80"/>
      <c r="C35" s="113"/>
      <c r="D35" s="63" t="s">
        <v>59</v>
      </c>
      <c r="E35" s="49">
        <v>125</v>
      </c>
      <c r="F35" s="52">
        <v>100</v>
      </c>
      <c r="G35" s="47">
        <v>12</v>
      </c>
      <c r="H35" s="48">
        <v>29</v>
      </c>
      <c r="I35" s="47">
        <v>15</v>
      </c>
      <c r="J35" s="48">
        <v>26</v>
      </c>
      <c r="K35" s="97"/>
      <c r="L35" s="24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5"/>
      <c r="IR35" s="25"/>
      <c r="IS35" s="25"/>
      <c r="IT35" s="25"/>
      <c r="IU35" s="25"/>
      <c r="IV35" s="25"/>
    </row>
    <row r="36" spans="1:256" s="3" customFormat="1" ht="34.5">
      <c r="A36" s="77"/>
      <c r="B36" s="80"/>
      <c r="C36" s="113"/>
      <c r="D36" s="63" t="s">
        <v>53</v>
      </c>
      <c r="E36" s="49">
        <v>125</v>
      </c>
      <c r="F36" s="52">
        <v>69</v>
      </c>
      <c r="G36" s="47">
        <v>11</v>
      </c>
      <c r="H36" s="48">
        <v>30</v>
      </c>
      <c r="I36" s="47">
        <v>14</v>
      </c>
      <c r="J36" s="48">
        <v>27</v>
      </c>
      <c r="K36" s="97"/>
      <c r="L36" s="24"/>
      <c r="M36" s="25"/>
      <c r="N36" s="2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5"/>
      <c r="IR36" s="25"/>
      <c r="IS36" s="25"/>
      <c r="IT36" s="25"/>
      <c r="IU36" s="25"/>
      <c r="IV36" s="25"/>
    </row>
    <row r="37" spans="1:256" s="3" customFormat="1" ht="34.5">
      <c r="A37" s="77"/>
      <c r="B37" s="80"/>
      <c r="C37" s="113"/>
      <c r="D37" s="63" t="s">
        <v>54</v>
      </c>
      <c r="E37" s="49">
        <v>125</v>
      </c>
      <c r="F37" s="52">
        <v>372</v>
      </c>
      <c r="G37" s="74">
        <v>6</v>
      </c>
      <c r="H37" s="75">
        <v>35</v>
      </c>
      <c r="I37" s="74">
        <v>2</v>
      </c>
      <c r="J37" s="75">
        <v>42</v>
      </c>
      <c r="K37" s="97"/>
      <c r="L37" s="24"/>
      <c r="M37" s="25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5"/>
      <c r="IR37" s="25"/>
      <c r="IS37" s="25"/>
      <c r="IT37" s="25"/>
      <c r="IU37" s="25"/>
      <c r="IV37" s="25"/>
    </row>
    <row r="38" spans="1:256" s="3" customFormat="1" ht="34.5">
      <c r="A38" s="77"/>
      <c r="B38" s="80"/>
      <c r="C38" s="113"/>
      <c r="D38" s="63" t="s">
        <v>85</v>
      </c>
      <c r="E38" s="49">
        <v>250</v>
      </c>
      <c r="F38" s="52">
        <v>51</v>
      </c>
      <c r="G38" s="47">
        <v>15</v>
      </c>
      <c r="H38" s="48">
        <v>26</v>
      </c>
      <c r="I38" s="47">
        <v>12</v>
      </c>
      <c r="J38" s="48">
        <v>29</v>
      </c>
      <c r="K38" s="98"/>
      <c r="L38" s="24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5"/>
      <c r="IR38" s="25"/>
      <c r="IS38" s="25"/>
      <c r="IT38" s="25"/>
      <c r="IU38" s="25"/>
      <c r="IV38" s="25"/>
    </row>
    <row r="39" spans="1:256" s="3" customFormat="1" ht="35.25" thickBot="1">
      <c r="A39" s="78"/>
      <c r="B39" s="81"/>
      <c r="C39" s="114"/>
      <c r="D39" s="65" t="s">
        <v>60</v>
      </c>
      <c r="E39" s="50">
        <v>250</v>
      </c>
      <c r="F39" s="53">
        <v>700</v>
      </c>
      <c r="G39" s="70">
        <v>7</v>
      </c>
      <c r="H39" s="56">
        <v>34</v>
      </c>
      <c r="I39" s="70">
        <v>7</v>
      </c>
      <c r="J39" s="71">
        <v>34</v>
      </c>
      <c r="K39" s="99"/>
      <c r="L39" s="24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5"/>
      <c r="IR39" s="25"/>
      <c r="IS39" s="25"/>
      <c r="IT39" s="25"/>
      <c r="IU39" s="25"/>
      <c r="IV39" s="25"/>
    </row>
    <row r="40" spans="1:256" s="3" customFormat="1" ht="34.5">
      <c r="A40" s="76">
        <v>5</v>
      </c>
      <c r="B40" s="79" t="s">
        <v>55</v>
      </c>
      <c r="C40" s="82" t="s">
        <v>56</v>
      </c>
      <c r="D40" s="62" t="s">
        <v>74</v>
      </c>
      <c r="E40" s="39">
        <v>125</v>
      </c>
      <c r="F40" s="39">
        <v>47</v>
      </c>
      <c r="G40" s="54">
        <v>21</v>
      </c>
      <c r="H40" s="55">
        <v>20</v>
      </c>
      <c r="I40" s="54">
        <v>22</v>
      </c>
      <c r="J40" s="55">
        <v>19</v>
      </c>
      <c r="K40" s="76">
        <v>138</v>
      </c>
      <c r="L40" s="24" t="e">
        <f>#REF!+#REF!</f>
        <v>#REF!</v>
      </c>
      <c r="M40" s="25"/>
      <c r="N40" s="26"/>
      <c r="O40" s="25" t="e">
        <f>IF(#REF!=1,25,0)</f>
        <v>#REF!</v>
      </c>
      <c r="P40" s="25" t="e">
        <f>IF(#REF!=2,22,0)</f>
        <v>#REF!</v>
      </c>
      <c r="Q40" s="25" t="e">
        <f>IF(#REF!=3,20,0)</f>
        <v>#REF!</v>
      </c>
      <c r="R40" s="25" t="e">
        <f>IF(#REF!=4,18,0)</f>
        <v>#REF!</v>
      </c>
      <c r="S40" s="25" t="e">
        <f>IF(#REF!=5,16,0)</f>
        <v>#REF!</v>
      </c>
      <c r="T40" s="25" t="e">
        <f>IF(#REF!=6,15,0)</f>
        <v>#REF!</v>
      </c>
      <c r="U40" s="25" t="e">
        <f>IF(#REF!=7,14,0)</f>
        <v>#REF!</v>
      </c>
      <c r="V40" s="25" t="e">
        <f>IF(#REF!=8,13,0)</f>
        <v>#REF!</v>
      </c>
      <c r="W40" s="25" t="e">
        <f>IF(#REF!=9,12,0)</f>
        <v>#REF!</v>
      </c>
      <c r="X40" s="25" t="e">
        <f>IF(#REF!=10,11,0)</f>
        <v>#REF!</v>
      </c>
      <c r="Y40" s="25" t="e">
        <f>IF(#REF!=11,10,0)</f>
        <v>#REF!</v>
      </c>
      <c r="Z40" s="25" t="e">
        <f>IF(#REF!=12,9,0)</f>
        <v>#REF!</v>
      </c>
      <c r="AA40" s="25" t="e">
        <f>IF(#REF!=13,8,0)</f>
        <v>#REF!</v>
      </c>
      <c r="AB40" s="25" t="e">
        <f>IF(#REF!=14,7,0)</f>
        <v>#REF!</v>
      </c>
      <c r="AC40" s="25" t="e">
        <f>IF(#REF!=15,6,0)</f>
        <v>#REF!</v>
      </c>
      <c r="AD40" s="25" t="e">
        <f>IF(#REF!=16,5,0)</f>
        <v>#REF!</v>
      </c>
      <c r="AE40" s="25" t="e">
        <f>IF(#REF!=17,4,0)</f>
        <v>#REF!</v>
      </c>
      <c r="AF40" s="25" t="e">
        <f>IF(#REF!=18,3,0)</f>
        <v>#REF!</v>
      </c>
      <c r="AG40" s="25" t="e">
        <f>IF(#REF!=19,2,0)</f>
        <v>#REF!</v>
      </c>
      <c r="AH40" s="25" t="e">
        <f>IF(#REF!=20,1,0)</f>
        <v>#REF!</v>
      </c>
      <c r="AI40" s="25" t="e">
        <f>IF(#REF!&gt;20,0,0)</f>
        <v>#REF!</v>
      </c>
      <c r="AJ40" s="25" t="e">
        <f>IF(#REF!="сх",0,0)</f>
        <v>#REF!</v>
      </c>
      <c r="AK40" s="25" t="e">
        <f>SUM(O40:AI40)</f>
        <v>#REF!</v>
      </c>
      <c r="AL40" s="25" t="e">
        <f>IF(#REF!=1,25,0)</f>
        <v>#REF!</v>
      </c>
      <c r="AM40" s="25" t="e">
        <f>IF(#REF!=2,22,0)</f>
        <v>#REF!</v>
      </c>
      <c r="AN40" s="25" t="e">
        <f>IF(#REF!=3,20,0)</f>
        <v>#REF!</v>
      </c>
      <c r="AO40" s="25" t="e">
        <f>IF(#REF!=4,18,0)</f>
        <v>#REF!</v>
      </c>
      <c r="AP40" s="25" t="e">
        <f>IF(#REF!=5,16,0)</f>
        <v>#REF!</v>
      </c>
      <c r="AQ40" s="25" t="e">
        <f>IF(#REF!=6,15,0)</f>
        <v>#REF!</v>
      </c>
      <c r="AR40" s="25" t="e">
        <f>IF(#REF!=7,14,0)</f>
        <v>#REF!</v>
      </c>
      <c r="AS40" s="25" t="e">
        <f>IF(#REF!=8,13,0)</f>
        <v>#REF!</v>
      </c>
      <c r="AT40" s="25" t="e">
        <f>IF(#REF!=9,12,0)</f>
        <v>#REF!</v>
      </c>
      <c r="AU40" s="25" t="e">
        <f>IF(#REF!=10,11,0)</f>
        <v>#REF!</v>
      </c>
      <c r="AV40" s="25" t="e">
        <f>IF(#REF!=11,10,0)</f>
        <v>#REF!</v>
      </c>
      <c r="AW40" s="25" t="e">
        <f>IF(#REF!=12,9,0)</f>
        <v>#REF!</v>
      </c>
      <c r="AX40" s="25" t="e">
        <f>IF(#REF!=13,8,0)</f>
        <v>#REF!</v>
      </c>
      <c r="AY40" s="25" t="e">
        <f>IF(#REF!=14,7,0)</f>
        <v>#REF!</v>
      </c>
      <c r="AZ40" s="25" t="e">
        <f>IF(#REF!=15,6,0)</f>
        <v>#REF!</v>
      </c>
      <c r="BA40" s="25" t="e">
        <f>IF(#REF!=16,5,0)</f>
        <v>#REF!</v>
      </c>
      <c r="BB40" s="25" t="e">
        <f>IF(#REF!=17,4,0)</f>
        <v>#REF!</v>
      </c>
      <c r="BC40" s="25" t="e">
        <f>IF(#REF!=18,3,0)</f>
        <v>#REF!</v>
      </c>
      <c r="BD40" s="25" t="e">
        <f>IF(#REF!=19,2,0)</f>
        <v>#REF!</v>
      </c>
      <c r="BE40" s="25" t="e">
        <f>IF(#REF!=20,1,0)</f>
        <v>#REF!</v>
      </c>
      <c r="BF40" s="25" t="e">
        <f>IF(#REF!&gt;20,0,0)</f>
        <v>#REF!</v>
      </c>
      <c r="BG40" s="25" t="e">
        <f>IF(#REF!="сх",0,0)</f>
        <v>#REF!</v>
      </c>
      <c r="BH40" s="25" t="e">
        <f>SUM(AL40:BF40)</f>
        <v>#REF!</v>
      </c>
      <c r="BI40" s="25" t="e">
        <f>IF(#REF!=1,45,0)</f>
        <v>#REF!</v>
      </c>
      <c r="BJ40" s="25" t="e">
        <f>IF(#REF!=2,42,0)</f>
        <v>#REF!</v>
      </c>
      <c r="BK40" s="25" t="e">
        <f>IF(#REF!=3,40,0)</f>
        <v>#REF!</v>
      </c>
      <c r="BL40" s="25" t="e">
        <f>IF(#REF!=4,38,0)</f>
        <v>#REF!</v>
      </c>
      <c r="BM40" s="25" t="e">
        <f>IF(#REF!=5,36,0)</f>
        <v>#REF!</v>
      </c>
      <c r="BN40" s="25" t="e">
        <f>IF(#REF!=6,35,0)</f>
        <v>#REF!</v>
      </c>
      <c r="BO40" s="25" t="e">
        <f>IF(#REF!=7,34,0)</f>
        <v>#REF!</v>
      </c>
      <c r="BP40" s="25" t="e">
        <f>IF(#REF!=8,33,0)</f>
        <v>#REF!</v>
      </c>
      <c r="BQ40" s="25" t="e">
        <f>IF(#REF!=9,32,0)</f>
        <v>#REF!</v>
      </c>
      <c r="BR40" s="25" t="e">
        <f>IF(#REF!=10,31,0)</f>
        <v>#REF!</v>
      </c>
      <c r="BS40" s="25" t="e">
        <f>IF(#REF!=11,30,0)</f>
        <v>#REF!</v>
      </c>
      <c r="BT40" s="25" t="e">
        <f>IF(#REF!=12,29,0)</f>
        <v>#REF!</v>
      </c>
      <c r="BU40" s="25" t="e">
        <f>IF(#REF!=13,28,0)</f>
        <v>#REF!</v>
      </c>
      <c r="BV40" s="25" t="e">
        <f>IF(#REF!=14,27,0)</f>
        <v>#REF!</v>
      </c>
      <c r="BW40" s="25" t="e">
        <f>IF(#REF!=15,26,0)</f>
        <v>#REF!</v>
      </c>
      <c r="BX40" s="25" t="e">
        <f>IF(#REF!=16,25,0)</f>
        <v>#REF!</v>
      </c>
      <c r="BY40" s="25" t="e">
        <f>IF(#REF!=17,24,0)</f>
        <v>#REF!</v>
      </c>
      <c r="BZ40" s="25" t="e">
        <f>IF(#REF!=18,23,0)</f>
        <v>#REF!</v>
      </c>
      <c r="CA40" s="25" t="e">
        <f>IF(#REF!=19,22,0)</f>
        <v>#REF!</v>
      </c>
      <c r="CB40" s="25" t="e">
        <f>IF(#REF!=20,21,0)</f>
        <v>#REF!</v>
      </c>
      <c r="CC40" s="25" t="e">
        <f>IF(#REF!=21,20,0)</f>
        <v>#REF!</v>
      </c>
      <c r="CD40" s="25" t="e">
        <f>IF(#REF!=22,19,0)</f>
        <v>#REF!</v>
      </c>
      <c r="CE40" s="25" t="e">
        <f>IF(#REF!=23,18,0)</f>
        <v>#REF!</v>
      </c>
      <c r="CF40" s="25" t="e">
        <f>IF(#REF!=24,17,0)</f>
        <v>#REF!</v>
      </c>
      <c r="CG40" s="25" t="e">
        <f>IF(#REF!=25,16,0)</f>
        <v>#REF!</v>
      </c>
      <c r="CH40" s="25" t="e">
        <f>IF(#REF!=26,15,0)</f>
        <v>#REF!</v>
      </c>
      <c r="CI40" s="25" t="e">
        <f>IF(#REF!=27,14,0)</f>
        <v>#REF!</v>
      </c>
      <c r="CJ40" s="25" t="e">
        <f>IF(#REF!=28,13,0)</f>
        <v>#REF!</v>
      </c>
      <c r="CK40" s="25" t="e">
        <f>IF(#REF!=29,12,0)</f>
        <v>#REF!</v>
      </c>
      <c r="CL40" s="25" t="e">
        <f>IF(#REF!=30,11,0)</f>
        <v>#REF!</v>
      </c>
      <c r="CM40" s="25" t="e">
        <f>IF(#REF!=31,10,0)</f>
        <v>#REF!</v>
      </c>
      <c r="CN40" s="25" t="e">
        <f>IF(#REF!=32,9,0)</f>
        <v>#REF!</v>
      </c>
      <c r="CO40" s="25" t="e">
        <f>IF(#REF!=33,8,0)</f>
        <v>#REF!</v>
      </c>
      <c r="CP40" s="25" t="e">
        <f>IF(#REF!=34,7,0)</f>
        <v>#REF!</v>
      </c>
      <c r="CQ40" s="25" t="e">
        <f>IF(#REF!=35,6,0)</f>
        <v>#REF!</v>
      </c>
      <c r="CR40" s="25" t="e">
        <f>IF(#REF!=36,5,0)</f>
        <v>#REF!</v>
      </c>
      <c r="CS40" s="25" t="e">
        <f>IF(#REF!=37,4,0)</f>
        <v>#REF!</v>
      </c>
      <c r="CT40" s="25" t="e">
        <f>IF(#REF!=38,3,0)</f>
        <v>#REF!</v>
      </c>
      <c r="CU40" s="25" t="e">
        <f>IF(#REF!=39,2,0)</f>
        <v>#REF!</v>
      </c>
      <c r="CV40" s="25" t="e">
        <f>IF(#REF!=40,1,0)</f>
        <v>#REF!</v>
      </c>
      <c r="CW40" s="25" t="e">
        <f>IF(#REF!&gt;20,0,0)</f>
        <v>#REF!</v>
      </c>
      <c r="CX40" s="25" t="e">
        <f>IF(#REF!="сх",0,0)</f>
        <v>#REF!</v>
      </c>
      <c r="CY40" s="25" t="e">
        <f>SUM(BI40:CX40)</f>
        <v>#REF!</v>
      </c>
      <c r="CZ40" s="25" t="e">
        <f>IF(#REF!=1,45,0)</f>
        <v>#REF!</v>
      </c>
      <c r="DA40" s="25" t="e">
        <f>IF(#REF!=2,42,0)</f>
        <v>#REF!</v>
      </c>
      <c r="DB40" s="25" t="e">
        <f>IF(#REF!=3,40,0)</f>
        <v>#REF!</v>
      </c>
      <c r="DC40" s="25" t="e">
        <f>IF(#REF!=4,38,0)</f>
        <v>#REF!</v>
      </c>
      <c r="DD40" s="25" t="e">
        <f>IF(#REF!=5,36,0)</f>
        <v>#REF!</v>
      </c>
      <c r="DE40" s="25" t="e">
        <f>IF(#REF!=6,35,0)</f>
        <v>#REF!</v>
      </c>
      <c r="DF40" s="25" t="e">
        <f>IF(#REF!=7,34,0)</f>
        <v>#REF!</v>
      </c>
      <c r="DG40" s="25" t="e">
        <f>IF(#REF!=8,33,0)</f>
        <v>#REF!</v>
      </c>
      <c r="DH40" s="25" t="e">
        <f>IF(#REF!=9,32,0)</f>
        <v>#REF!</v>
      </c>
      <c r="DI40" s="25" t="e">
        <f>IF(#REF!=10,31,0)</f>
        <v>#REF!</v>
      </c>
      <c r="DJ40" s="25" t="e">
        <f>IF(#REF!=11,30,0)</f>
        <v>#REF!</v>
      </c>
      <c r="DK40" s="25" t="e">
        <f>IF(#REF!=12,29,0)</f>
        <v>#REF!</v>
      </c>
      <c r="DL40" s="25" t="e">
        <f>IF(#REF!=13,28,0)</f>
        <v>#REF!</v>
      </c>
      <c r="DM40" s="25" t="e">
        <f>IF(#REF!=14,27,0)</f>
        <v>#REF!</v>
      </c>
      <c r="DN40" s="25" t="e">
        <f>IF(#REF!=15,26,0)</f>
        <v>#REF!</v>
      </c>
      <c r="DO40" s="25" t="e">
        <f>IF(#REF!=16,25,0)</f>
        <v>#REF!</v>
      </c>
      <c r="DP40" s="25" t="e">
        <f>IF(#REF!=17,24,0)</f>
        <v>#REF!</v>
      </c>
      <c r="DQ40" s="25" t="e">
        <f>IF(#REF!=18,23,0)</f>
        <v>#REF!</v>
      </c>
      <c r="DR40" s="25" t="e">
        <f>IF(#REF!=19,22,0)</f>
        <v>#REF!</v>
      </c>
      <c r="DS40" s="25" t="e">
        <f>IF(#REF!=20,21,0)</f>
        <v>#REF!</v>
      </c>
      <c r="DT40" s="25" t="e">
        <f>IF(#REF!=21,20,0)</f>
        <v>#REF!</v>
      </c>
      <c r="DU40" s="25" t="e">
        <f>IF(#REF!=22,19,0)</f>
        <v>#REF!</v>
      </c>
      <c r="DV40" s="25" t="e">
        <f>IF(#REF!=23,18,0)</f>
        <v>#REF!</v>
      </c>
      <c r="DW40" s="25" t="e">
        <f>IF(#REF!=24,17,0)</f>
        <v>#REF!</v>
      </c>
      <c r="DX40" s="25" t="e">
        <f>IF(#REF!=25,16,0)</f>
        <v>#REF!</v>
      </c>
      <c r="DY40" s="25" t="e">
        <f>IF(#REF!=26,15,0)</f>
        <v>#REF!</v>
      </c>
      <c r="DZ40" s="25" t="e">
        <f>IF(#REF!=27,14,0)</f>
        <v>#REF!</v>
      </c>
      <c r="EA40" s="25" t="e">
        <f>IF(#REF!=28,13,0)</f>
        <v>#REF!</v>
      </c>
      <c r="EB40" s="25" t="e">
        <f>IF(#REF!=29,12,0)</f>
        <v>#REF!</v>
      </c>
      <c r="EC40" s="25" t="e">
        <f>IF(#REF!=30,11,0)</f>
        <v>#REF!</v>
      </c>
      <c r="ED40" s="25" t="e">
        <f>IF(#REF!=31,10,0)</f>
        <v>#REF!</v>
      </c>
      <c r="EE40" s="25" t="e">
        <f>IF(#REF!=32,9,0)</f>
        <v>#REF!</v>
      </c>
      <c r="EF40" s="25" t="e">
        <f>IF(#REF!=33,8,0)</f>
        <v>#REF!</v>
      </c>
      <c r="EG40" s="25" t="e">
        <f>IF(#REF!=34,7,0)</f>
        <v>#REF!</v>
      </c>
      <c r="EH40" s="25" t="e">
        <f>IF(#REF!=35,6,0)</f>
        <v>#REF!</v>
      </c>
      <c r="EI40" s="25" t="e">
        <f>IF(#REF!=36,5,0)</f>
        <v>#REF!</v>
      </c>
      <c r="EJ40" s="25" t="e">
        <f>IF(#REF!=37,4,0)</f>
        <v>#REF!</v>
      </c>
      <c r="EK40" s="25" t="e">
        <f>IF(#REF!=38,3,0)</f>
        <v>#REF!</v>
      </c>
      <c r="EL40" s="25" t="e">
        <f>IF(#REF!=39,2,0)</f>
        <v>#REF!</v>
      </c>
      <c r="EM40" s="25" t="e">
        <f>IF(#REF!=40,1,0)</f>
        <v>#REF!</v>
      </c>
      <c r="EN40" s="25" t="e">
        <f>IF(#REF!&gt;20,0,0)</f>
        <v>#REF!</v>
      </c>
      <c r="EO40" s="25" t="e">
        <f>IF(#REF!="сх",0,0)</f>
        <v>#REF!</v>
      </c>
      <c r="EP40" s="25" t="e">
        <f>SUM(CZ40:EO40)</f>
        <v>#REF!</v>
      </c>
      <c r="EQ40" s="25"/>
      <c r="ER40" s="25" t="e">
        <f>IF(#REF!="сх","ноль",IF(#REF!&gt;0,#REF!,"Ноль"))</f>
        <v>#REF!</v>
      </c>
      <c r="ES40" s="25" t="e">
        <f>IF(#REF!="сх","ноль",IF(#REF!&gt;0,#REF!,"Ноль"))</f>
        <v>#REF!</v>
      </c>
      <c r="ET40" s="25"/>
      <c r="EU40" s="25" t="e">
        <f>MIN(ER40,ES40)</f>
        <v>#REF!</v>
      </c>
      <c r="EV40" s="25" t="e">
        <f>IF(K40=#REF!,IF(#REF!&lt;#REF!,#REF!,EZ40),#REF!)</f>
        <v>#REF!</v>
      </c>
      <c r="EW40" s="25" t="e">
        <f>IF(K40=#REF!,IF(#REF!&lt;#REF!,0,1))</f>
        <v>#REF!</v>
      </c>
      <c r="EX40" s="25" t="e">
        <f>IF(AND(EU40&gt;=21,EU40&lt;&gt;0),EU40,IF(K40&lt;#REF!,"СТОП",EV40+EW40))</f>
        <v>#REF!</v>
      </c>
      <c r="EY40" s="25"/>
      <c r="EZ40" s="25">
        <v>15</v>
      </c>
      <c r="FA40" s="25">
        <v>16</v>
      </c>
      <c r="FB40" s="25"/>
      <c r="FC40" s="27" t="e">
        <f>IF(#REF!=1,25,0)</f>
        <v>#REF!</v>
      </c>
      <c r="FD40" s="27" t="e">
        <f>IF(#REF!=2,22,0)</f>
        <v>#REF!</v>
      </c>
      <c r="FE40" s="27" t="e">
        <f>IF(#REF!=3,20,0)</f>
        <v>#REF!</v>
      </c>
      <c r="FF40" s="27" t="e">
        <f>IF(#REF!=4,18,0)</f>
        <v>#REF!</v>
      </c>
      <c r="FG40" s="27" t="e">
        <f>IF(#REF!=5,16,0)</f>
        <v>#REF!</v>
      </c>
      <c r="FH40" s="27" t="e">
        <f>IF(#REF!=6,15,0)</f>
        <v>#REF!</v>
      </c>
      <c r="FI40" s="27" t="e">
        <f>IF(#REF!=7,14,0)</f>
        <v>#REF!</v>
      </c>
      <c r="FJ40" s="27" t="e">
        <f>IF(#REF!=8,13,0)</f>
        <v>#REF!</v>
      </c>
      <c r="FK40" s="27" t="e">
        <f>IF(#REF!=9,12,0)</f>
        <v>#REF!</v>
      </c>
      <c r="FL40" s="27" t="e">
        <f>IF(#REF!=10,11,0)</f>
        <v>#REF!</v>
      </c>
      <c r="FM40" s="27" t="e">
        <f>IF(#REF!=11,10,0)</f>
        <v>#REF!</v>
      </c>
      <c r="FN40" s="27" t="e">
        <f>IF(#REF!=12,9,0)</f>
        <v>#REF!</v>
      </c>
      <c r="FO40" s="27" t="e">
        <f>IF(#REF!=13,8,0)</f>
        <v>#REF!</v>
      </c>
      <c r="FP40" s="27" t="e">
        <f>IF(#REF!=14,7,0)</f>
        <v>#REF!</v>
      </c>
      <c r="FQ40" s="27" t="e">
        <f>IF(#REF!=15,6,0)</f>
        <v>#REF!</v>
      </c>
      <c r="FR40" s="27" t="e">
        <f>IF(#REF!=16,5,0)</f>
        <v>#REF!</v>
      </c>
      <c r="FS40" s="27" t="e">
        <f>IF(#REF!=17,4,0)</f>
        <v>#REF!</v>
      </c>
      <c r="FT40" s="27" t="e">
        <f>IF(#REF!=18,3,0)</f>
        <v>#REF!</v>
      </c>
      <c r="FU40" s="27" t="e">
        <f>IF(#REF!=19,2,0)</f>
        <v>#REF!</v>
      </c>
      <c r="FV40" s="27" t="e">
        <f>IF(#REF!=20,1,0)</f>
        <v>#REF!</v>
      </c>
      <c r="FW40" s="27" t="e">
        <f>IF(#REF!&gt;20,0,0)</f>
        <v>#REF!</v>
      </c>
      <c r="FX40" s="27" t="e">
        <f>IF(#REF!="сх",0,0)</f>
        <v>#REF!</v>
      </c>
      <c r="FY40" s="27" t="e">
        <f>SUM(FC40:FX40)</f>
        <v>#REF!</v>
      </c>
      <c r="FZ40" s="27" t="e">
        <f>IF(#REF!=1,25,0)</f>
        <v>#REF!</v>
      </c>
      <c r="GA40" s="27" t="e">
        <f>IF(#REF!=2,22,0)</f>
        <v>#REF!</v>
      </c>
      <c r="GB40" s="27" t="e">
        <f>IF(#REF!=3,20,0)</f>
        <v>#REF!</v>
      </c>
      <c r="GC40" s="27" t="e">
        <f>IF(#REF!=4,18,0)</f>
        <v>#REF!</v>
      </c>
      <c r="GD40" s="27" t="e">
        <f>IF(#REF!=5,16,0)</f>
        <v>#REF!</v>
      </c>
      <c r="GE40" s="27" t="e">
        <f>IF(#REF!=6,15,0)</f>
        <v>#REF!</v>
      </c>
      <c r="GF40" s="27" t="e">
        <f>IF(#REF!=7,14,0)</f>
        <v>#REF!</v>
      </c>
      <c r="GG40" s="27" t="e">
        <f>IF(#REF!=8,13,0)</f>
        <v>#REF!</v>
      </c>
      <c r="GH40" s="27" t="e">
        <f>IF(#REF!=9,12,0)</f>
        <v>#REF!</v>
      </c>
      <c r="GI40" s="27" t="e">
        <f>IF(#REF!=10,11,0)</f>
        <v>#REF!</v>
      </c>
      <c r="GJ40" s="27" t="e">
        <f>IF(#REF!=11,10,0)</f>
        <v>#REF!</v>
      </c>
      <c r="GK40" s="27" t="e">
        <f>IF(#REF!=12,9,0)</f>
        <v>#REF!</v>
      </c>
      <c r="GL40" s="27" t="e">
        <f>IF(#REF!=13,8,0)</f>
        <v>#REF!</v>
      </c>
      <c r="GM40" s="27" t="e">
        <f>IF(#REF!=14,7,0)</f>
        <v>#REF!</v>
      </c>
      <c r="GN40" s="27" t="e">
        <f>IF(#REF!=15,6,0)</f>
        <v>#REF!</v>
      </c>
      <c r="GO40" s="27" t="e">
        <f>IF(#REF!=16,5,0)</f>
        <v>#REF!</v>
      </c>
      <c r="GP40" s="27" t="e">
        <f>IF(#REF!=17,4,0)</f>
        <v>#REF!</v>
      </c>
      <c r="GQ40" s="27" t="e">
        <f>IF(#REF!=18,3,0)</f>
        <v>#REF!</v>
      </c>
      <c r="GR40" s="27" t="e">
        <f>IF(#REF!=19,2,0)</f>
        <v>#REF!</v>
      </c>
      <c r="GS40" s="27" t="e">
        <f>IF(#REF!=20,1,0)</f>
        <v>#REF!</v>
      </c>
      <c r="GT40" s="27" t="e">
        <f>IF(#REF!&gt;20,0,0)</f>
        <v>#REF!</v>
      </c>
      <c r="GU40" s="27" t="e">
        <f>IF(#REF!="сх",0,0)</f>
        <v>#REF!</v>
      </c>
      <c r="GV40" s="27" t="e">
        <f>SUM(FZ40:GU40)</f>
        <v>#REF!</v>
      </c>
      <c r="GW40" s="27" t="e">
        <f>IF(#REF!=1,100,0)</f>
        <v>#REF!</v>
      </c>
      <c r="GX40" s="27" t="e">
        <f>IF(#REF!=2,98,0)</f>
        <v>#REF!</v>
      </c>
      <c r="GY40" s="27" t="e">
        <f>IF(#REF!=3,95,0)</f>
        <v>#REF!</v>
      </c>
      <c r="GZ40" s="27" t="e">
        <f>IF(#REF!=4,93,0)</f>
        <v>#REF!</v>
      </c>
      <c r="HA40" s="27" t="e">
        <f>IF(#REF!=5,90,0)</f>
        <v>#REF!</v>
      </c>
      <c r="HB40" s="27" t="e">
        <f>IF(#REF!=6,88,0)</f>
        <v>#REF!</v>
      </c>
      <c r="HC40" s="27" t="e">
        <f>IF(#REF!=7,85,0)</f>
        <v>#REF!</v>
      </c>
      <c r="HD40" s="27" t="e">
        <f>IF(#REF!=8,83,0)</f>
        <v>#REF!</v>
      </c>
      <c r="HE40" s="27" t="e">
        <f>IF(#REF!=9,80,0)</f>
        <v>#REF!</v>
      </c>
      <c r="HF40" s="27" t="e">
        <f>IF(#REF!=10,78,0)</f>
        <v>#REF!</v>
      </c>
      <c r="HG40" s="27" t="e">
        <f>IF(#REF!=11,75,0)</f>
        <v>#REF!</v>
      </c>
      <c r="HH40" s="27" t="e">
        <f>IF(#REF!=12,73,0)</f>
        <v>#REF!</v>
      </c>
      <c r="HI40" s="27" t="e">
        <f>IF(#REF!=13,70,0)</f>
        <v>#REF!</v>
      </c>
      <c r="HJ40" s="27" t="e">
        <f>IF(#REF!=14,68,0)</f>
        <v>#REF!</v>
      </c>
      <c r="HK40" s="27" t="e">
        <f>IF(#REF!=15,65,0)</f>
        <v>#REF!</v>
      </c>
      <c r="HL40" s="27" t="e">
        <f>IF(#REF!=16,63,0)</f>
        <v>#REF!</v>
      </c>
      <c r="HM40" s="27" t="e">
        <f>IF(#REF!=17,60,0)</f>
        <v>#REF!</v>
      </c>
      <c r="HN40" s="27" t="e">
        <f>IF(#REF!=18,58,0)</f>
        <v>#REF!</v>
      </c>
      <c r="HO40" s="27" t="e">
        <f>IF(#REF!=19,55,0)</f>
        <v>#REF!</v>
      </c>
      <c r="HP40" s="27" t="e">
        <f>IF(#REF!=20,53,0)</f>
        <v>#REF!</v>
      </c>
      <c r="HQ40" s="27" t="e">
        <f>IF(#REF!&gt;20,0,0)</f>
        <v>#REF!</v>
      </c>
      <c r="HR40" s="27" t="e">
        <f>IF(#REF!="сх",0,0)</f>
        <v>#REF!</v>
      </c>
      <c r="HS40" s="27" t="e">
        <f>SUM(GW40:HR40)</f>
        <v>#REF!</v>
      </c>
      <c r="HT40" s="27" t="e">
        <f>IF(#REF!=1,100,0)</f>
        <v>#REF!</v>
      </c>
      <c r="HU40" s="27" t="e">
        <f>IF(#REF!=2,98,0)</f>
        <v>#REF!</v>
      </c>
      <c r="HV40" s="27" t="e">
        <f>IF(#REF!=3,95,0)</f>
        <v>#REF!</v>
      </c>
      <c r="HW40" s="27" t="e">
        <f>IF(#REF!=4,93,0)</f>
        <v>#REF!</v>
      </c>
      <c r="HX40" s="27" t="e">
        <f>IF(#REF!=5,90,0)</f>
        <v>#REF!</v>
      </c>
      <c r="HY40" s="27" t="e">
        <f>IF(#REF!=6,88,0)</f>
        <v>#REF!</v>
      </c>
      <c r="HZ40" s="27" t="e">
        <f>IF(#REF!=7,85,0)</f>
        <v>#REF!</v>
      </c>
      <c r="IA40" s="27" t="e">
        <f>IF(#REF!=8,83,0)</f>
        <v>#REF!</v>
      </c>
      <c r="IB40" s="27" t="e">
        <f>IF(#REF!=9,80,0)</f>
        <v>#REF!</v>
      </c>
      <c r="IC40" s="27" t="e">
        <f>IF(#REF!=10,78,0)</f>
        <v>#REF!</v>
      </c>
      <c r="ID40" s="27" t="e">
        <f>IF(#REF!=11,75,0)</f>
        <v>#REF!</v>
      </c>
      <c r="IE40" s="27" t="e">
        <f>IF(#REF!=12,73,0)</f>
        <v>#REF!</v>
      </c>
      <c r="IF40" s="27" t="e">
        <f>IF(#REF!=13,70,0)</f>
        <v>#REF!</v>
      </c>
      <c r="IG40" s="27" t="e">
        <f>IF(#REF!=14,68,0)</f>
        <v>#REF!</v>
      </c>
      <c r="IH40" s="27" t="e">
        <f>IF(#REF!=15,65,0)</f>
        <v>#REF!</v>
      </c>
      <c r="II40" s="27" t="e">
        <f>IF(#REF!=16,63,0)</f>
        <v>#REF!</v>
      </c>
      <c r="IJ40" s="27" t="e">
        <f>IF(#REF!=17,60,0)</f>
        <v>#REF!</v>
      </c>
      <c r="IK40" s="27" t="e">
        <f>IF(#REF!=18,58,0)</f>
        <v>#REF!</v>
      </c>
      <c r="IL40" s="27" t="e">
        <f>IF(#REF!=19,55,0)</f>
        <v>#REF!</v>
      </c>
      <c r="IM40" s="27" t="e">
        <f>IF(#REF!=20,53,0)</f>
        <v>#REF!</v>
      </c>
      <c r="IN40" s="27" t="e">
        <f>IF(#REF!&gt;20,0,0)</f>
        <v>#REF!</v>
      </c>
      <c r="IO40" s="27" t="e">
        <f>IF(#REF!="сх",0,0)</f>
        <v>#REF!</v>
      </c>
      <c r="IP40" s="27" t="e">
        <f>SUM(HT40:IO40)</f>
        <v>#REF!</v>
      </c>
      <c r="IQ40" s="25"/>
      <c r="IR40" s="25"/>
      <c r="IS40" s="25"/>
      <c r="IT40" s="25"/>
      <c r="IU40" s="25"/>
      <c r="IV40" s="25"/>
    </row>
    <row r="41" spans="1:256" s="3" customFormat="1" ht="34.5">
      <c r="A41" s="77"/>
      <c r="B41" s="80"/>
      <c r="C41" s="83"/>
      <c r="D41" s="60" t="s">
        <v>75</v>
      </c>
      <c r="E41" s="40">
        <v>125</v>
      </c>
      <c r="F41" s="40">
        <v>33</v>
      </c>
      <c r="G41" s="66">
        <v>17</v>
      </c>
      <c r="H41" s="67">
        <v>24</v>
      </c>
      <c r="I41" s="66">
        <v>16</v>
      </c>
      <c r="J41" s="67">
        <v>25</v>
      </c>
      <c r="K41" s="77"/>
      <c r="L41" s="24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5"/>
      <c r="IR41" s="25"/>
      <c r="IS41" s="25"/>
      <c r="IT41" s="25"/>
      <c r="IU41" s="25"/>
      <c r="IV41" s="25"/>
    </row>
    <row r="42" spans="1:256" s="3" customFormat="1" ht="34.5">
      <c r="A42" s="77"/>
      <c r="B42" s="80"/>
      <c r="C42" s="83"/>
      <c r="D42" s="60" t="s">
        <v>86</v>
      </c>
      <c r="E42" s="40">
        <v>250</v>
      </c>
      <c r="F42" s="40">
        <v>343</v>
      </c>
      <c r="G42" s="66">
        <v>9</v>
      </c>
      <c r="H42" s="67">
        <v>32</v>
      </c>
      <c r="I42" s="66">
        <v>8</v>
      </c>
      <c r="J42" s="67">
        <v>33</v>
      </c>
      <c r="K42" s="77"/>
      <c r="L42" s="24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5"/>
      <c r="IR42" s="25"/>
      <c r="IS42" s="25"/>
      <c r="IT42" s="25"/>
      <c r="IU42" s="25"/>
      <c r="IV42" s="25"/>
    </row>
    <row r="43" spans="1:256" s="3" customFormat="1" ht="34.5">
      <c r="A43" s="77"/>
      <c r="B43" s="80"/>
      <c r="C43" s="83"/>
      <c r="D43" s="60" t="s">
        <v>87</v>
      </c>
      <c r="E43" s="40">
        <v>85</v>
      </c>
      <c r="F43" s="40">
        <v>158</v>
      </c>
      <c r="G43" s="66">
        <v>17</v>
      </c>
      <c r="H43" s="67">
        <v>24</v>
      </c>
      <c r="I43" s="66">
        <v>19</v>
      </c>
      <c r="J43" s="38">
        <v>22</v>
      </c>
      <c r="K43" s="77"/>
      <c r="L43" s="24"/>
      <c r="M43" s="25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5"/>
      <c r="IR43" s="25"/>
      <c r="IS43" s="25"/>
      <c r="IT43" s="25"/>
      <c r="IU43" s="25"/>
      <c r="IV43" s="25"/>
    </row>
    <row r="44" spans="1:256" s="3" customFormat="1" ht="35.25" thickBot="1">
      <c r="A44" s="78"/>
      <c r="B44" s="81"/>
      <c r="C44" s="84"/>
      <c r="D44" s="61" t="s">
        <v>76</v>
      </c>
      <c r="E44" s="58">
        <v>250</v>
      </c>
      <c r="F44" s="58">
        <v>307</v>
      </c>
      <c r="G44" s="59">
        <v>22</v>
      </c>
      <c r="H44" s="57">
        <v>19</v>
      </c>
      <c r="I44" s="59">
        <v>22</v>
      </c>
      <c r="J44" s="57">
        <v>19</v>
      </c>
      <c r="K44" s="78"/>
      <c r="L44" s="24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5"/>
      <c r="IR44" s="25"/>
      <c r="IS44" s="25"/>
      <c r="IT44" s="25"/>
      <c r="IU44" s="25"/>
      <c r="IV44" s="25"/>
    </row>
    <row r="45" spans="1:256" s="3" customFormat="1" ht="34.5">
      <c r="A45" s="76">
        <v>6</v>
      </c>
      <c r="B45" s="79" t="s">
        <v>77</v>
      </c>
      <c r="C45" s="82" t="s">
        <v>78</v>
      </c>
      <c r="D45" s="62" t="s">
        <v>79</v>
      </c>
      <c r="E45" s="39">
        <v>250</v>
      </c>
      <c r="F45" s="39">
        <v>232</v>
      </c>
      <c r="G45" s="68">
        <v>17</v>
      </c>
      <c r="H45" s="69">
        <v>24</v>
      </c>
      <c r="I45" s="68">
        <v>18</v>
      </c>
      <c r="J45" s="69">
        <v>23</v>
      </c>
      <c r="K45" s="76">
        <v>83</v>
      </c>
      <c r="L45" s="24" t="e">
        <f>#REF!+#REF!</f>
        <v>#REF!</v>
      </c>
      <c r="M45" s="25"/>
      <c r="N45" s="26"/>
      <c r="O45" s="25" t="e">
        <f>IF(#REF!=1,25,0)</f>
        <v>#REF!</v>
      </c>
      <c r="P45" s="25" t="e">
        <f>IF(#REF!=2,22,0)</f>
        <v>#REF!</v>
      </c>
      <c r="Q45" s="25" t="e">
        <f>IF(#REF!=3,20,0)</f>
        <v>#REF!</v>
      </c>
      <c r="R45" s="25" t="e">
        <f>IF(#REF!=4,18,0)</f>
        <v>#REF!</v>
      </c>
      <c r="S45" s="25" t="e">
        <f>IF(#REF!=5,16,0)</f>
        <v>#REF!</v>
      </c>
      <c r="T45" s="25" t="e">
        <f>IF(#REF!=6,15,0)</f>
        <v>#REF!</v>
      </c>
      <c r="U45" s="25" t="e">
        <f>IF(#REF!=7,14,0)</f>
        <v>#REF!</v>
      </c>
      <c r="V45" s="25" t="e">
        <f>IF(#REF!=8,13,0)</f>
        <v>#REF!</v>
      </c>
      <c r="W45" s="25" t="e">
        <f>IF(#REF!=9,12,0)</f>
        <v>#REF!</v>
      </c>
      <c r="X45" s="25" t="e">
        <f>IF(#REF!=10,11,0)</f>
        <v>#REF!</v>
      </c>
      <c r="Y45" s="25" t="e">
        <f>IF(#REF!=11,10,0)</f>
        <v>#REF!</v>
      </c>
      <c r="Z45" s="25" t="e">
        <f>IF(#REF!=12,9,0)</f>
        <v>#REF!</v>
      </c>
      <c r="AA45" s="25" t="e">
        <f>IF(#REF!=13,8,0)</f>
        <v>#REF!</v>
      </c>
      <c r="AB45" s="25" t="e">
        <f>IF(#REF!=14,7,0)</f>
        <v>#REF!</v>
      </c>
      <c r="AC45" s="25" t="e">
        <f>IF(#REF!=15,6,0)</f>
        <v>#REF!</v>
      </c>
      <c r="AD45" s="25" t="e">
        <f>IF(#REF!=16,5,0)</f>
        <v>#REF!</v>
      </c>
      <c r="AE45" s="25" t="e">
        <f>IF(#REF!=17,4,0)</f>
        <v>#REF!</v>
      </c>
      <c r="AF45" s="25" t="e">
        <f>IF(#REF!=18,3,0)</f>
        <v>#REF!</v>
      </c>
      <c r="AG45" s="25" t="e">
        <f>IF(#REF!=19,2,0)</f>
        <v>#REF!</v>
      </c>
      <c r="AH45" s="25" t="e">
        <f>IF(#REF!=20,1,0)</f>
        <v>#REF!</v>
      </c>
      <c r="AI45" s="25" t="e">
        <f>IF(#REF!&gt;20,0,0)</f>
        <v>#REF!</v>
      </c>
      <c r="AJ45" s="25" t="e">
        <f>IF(#REF!="сх",0,0)</f>
        <v>#REF!</v>
      </c>
      <c r="AK45" s="25" t="e">
        <f>SUM(O45:AI45)</f>
        <v>#REF!</v>
      </c>
      <c r="AL45" s="25" t="e">
        <f>IF(#REF!=1,25,0)</f>
        <v>#REF!</v>
      </c>
      <c r="AM45" s="25" t="e">
        <f>IF(#REF!=2,22,0)</f>
        <v>#REF!</v>
      </c>
      <c r="AN45" s="25" t="e">
        <f>IF(#REF!=3,20,0)</f>
        <v>#REF!</v>
      </c>
      <c r="AO45" s="25" t="e">
        <f>IF(#REF!=4,18,0)</f>
        <v>#REF!</v>
      </c>
      <c r="AP45" s="25" t="e">
        <f>IF(#REF!=5,16,0)</f>
        <v>#REF!</v>
      </c>
      <c r="AQ45" s="25" t="e">
        <f>IF(#REF!=6,15,0)</f>
        <v>#REF!</v>
      </c>
      <c r="AR45" s="25" t="e">
        <f>IF(#REF!=7,14,0)</f>
        <v>#REF!</v>
      </c>
      <c r="AS45" s="25" t="e">
        <f>IF(#REF!=8,13,0)</f>
        <v>#REF!</v>
      </c>
      <c r="AT45" s="25" t="e">
        <f>IF(#REF!=9,12,0)</f>
        <v>#REF!</v>
      </c>
      <c r="AU45" s="25" t="e">
        <f>IF(#REF!=10,11,0)</f>
        <v>#REF!</v>
      </c>
      <c r="AV45" s="25" t="e">
        <f>IF(#REF!=11,10,0)</f>
        <v>#REF!</v>
      </c>
      <c r="AW45" s="25" t="e">
        <f>IF(#REF!=12,9,0)</f>
        <v>#REF!</v>
      </c>
      <c r="AX45" s="25" t="e">
        <f>IF(#REF!=13,8,0)</f>
        <v>#REF!</v>
      </c>
      <c r="AY45" s="25" t="e">
        <f>IF(#REF!=14,7,0)</f>
        <v>#REF!</v>
      </c>
      <c r="AZ45" s="25" t="e">
        <f>IF(#REF!=15,6,0)</f>
        <v>#REF!</v>
      </c>
      <c r="BA45" s="25" t="e">
        <f>IF(#REF!=16,5,0)</f>
        <v>#REF!</v>
      </c>
      <c r="BB45" s="25" t="e">
        <f>IF(#REF!=17,4,0)</f>
        <v>#REF!</v>
      </c>
      <c r="BC45" s="25" t="e">
        <f>IF(#REF!=18,3,0)</f>
        <v>#REF!</v>
      </c>
      <c r="BD45" s="25" t="e">
        <f>IF(#REF!=19,2,0)</f>
        <v>#REF!</v>
      </c>
      <c r="BE45" s="25" t="e">
        <f>IF(#REF!=20,1,0)</f>
        <v>#REF!</v>
      </c>
      <c r="BF45" s="25" t="e">
        <f>IF(#REF!&gt;20,0,0)</f>
        <v>#REF!</v>
      </c>
      <c r="BG45" s="25" t="e">
        <f>IF(#REF!="сх",0,0)</f>
        <v>#REF!</v>
      </c>
      <c r="BH45" s="25" t="e">
        <f>SUM(AL45:BF45)</f>
        <v>#REF!</v>
      </c>
      <c r="BI45" s="25" t="e">
        <f>IF(#REF!=1,45,0)</f>
        <v>#REF!</v>
      </c>
      <c r="BJ45" s="25" t="e">
        <f>IF(#REF!=2,42,0)</f>
        <v>#REF!</v>
      </c>
      <c r="BK45" s="25" t="e">
        <f>IF(#REF!=3,40,0)</f>
        <v>#REF!</v>
      </c>
      <c r="BL45" s="25" t="e">
        <f>IF(#REF!=4,38,0)</f>
        <v>#REF!</v>
      </c>
      <c r="BM45" s="25" t="e">
        <f>IF(#REF!=5,36,0)</f>
        <v>#REF!</v>
      </c>
      <c r="BN45" s="25" t="e">
        <f>IF(#REF!=6,35,0)</f>
        <v>#REF!</v>
      </c>
      <c r="BO45" s="25" t="e">
        <f>IF(#REF!=7,34,0)</f>
        <v>#REF!</v>
      </c>
      <c r="BP45" s="25" t="e">
        <f>IF(#REF!=8,33,0)</f>
        <v>#REF!</v>
      </c>
      <c r="BQ45" s="25" t="e">
        <f>IF(#REF!=9,32,0)</f>
        <v>#REF!</v>
      </c>
      <c r="BR45" s="25" t="e">
        <f>IF(#REF!=10,31,0)</f>
        <v>#REF!</v>
      </c>
      <c r="BS45" s="25" t="e">
        <f>IF(#REF!=11,30,0)</f>
        <v>#REF!</v>
      </c>
      <c r="BT45" s="25" t="e">
        <f>IF(#REF!=12,29,0)</f>
        <v>#REF!</v>
      </c>
      <c r="BU45" s="25" t="e">
        <f>IF(#REF!=13,28,0)</f>
        <v>#REF!</v>
      </c>
      <c r="BV45" s="25" t="e">
        <f>IF(#REF!=14,27,0)</f>
        <v>#REF!</v>
      </c>
      <c r="BW45" s="25" t="e">
        <f>IF(#REF!=15,26,0)</f>
        <v>#REF!</v>
      </c>
      <c r="BX45" s="25" t="e">
        <f>IF(#REF!=16,25,0)</f>
        <v>#REF!</v>
      </c>
      <c r="BY45" s="25" t="e">
        <f>IF(#REF!=17,24,0)</f>
        <v>#REF!</v>
      </c>
      <c r="BZ45" s="25" t="e">
        <f>IF(#REF!=18,23,0)</f>
        <v>#REF!</v>
      </c>
      <c r="CA45" s="25" t="e">
        <f>IF(#REF!=19,22,0)</f>
        <v>#REF!</v>
      </c>
      <c r="CB45" s="25" t="e">
        <f>IF(#REF!=20,21,0)</f>
        <v>#REF!</v>
      </c>
      <c r="CC45" s="25" t="e">
        <f>IF(#REF!=21,20,0)</f>
        <v>#REF!</v>
      </c>
      <c r="CD45" s="25" t="e">
        <f>IF(#REF!=22,19,0)</f>
        <v>#REF!</v>
      </c>
      <c r="CE45" s="25" t="e">
        <f>IF(#REF!=23,18,0)</f>
        <v>#REF!</v>
      </c>
      <c r="CF45" s="25" t="e">
        <f>IF(#REF!=24,17,0)</f>
        <v>#REF!</v>
      </c>
      <c r="CG45" s="25" t="e">
        <f>IF(#REF!=25,16,0)</f>
        <v>#REF!</v>
      </c>
      <c r="CH45" s="25" t="e">
        <f>IF(#REF!=26,15,0)</f>
        <v>#REF!</v>
      </c>
      <c r="CI45" s="25" t="e">
        <f>IF(#REF!=27,14,0)</f>
        <v>#REF!</v>
      </c>
      <c r="CJ45" s="25" t="e">
        <f>IF(#REF!=28,13,0)</f>
        <v>#REF!</v>
      </c>
      <c r="CK45" s="25" t="e">
        <f>IF(#REF!=29,12,0)</f>
        <v>#REF!</v>
      </c>
      <c r="CL45" s="25" t="e">
        <f>IF(#REF!=30,11,0)</f>
        <v>#REF!</v>
      </c>
      <c r="CM45" s="25" t="e">
        <f>IF(#REF!=31,10,0)</f>
        <v>#REF!</v>
      </c>
      <c r="CN45" s="25" t="e">
        <f>IF(#REF!=32,9,0)</f>
        <v>#REF!</v>
      </c>
      <c r="CO45" s="25" t="e">
        <f>IF(#REF!=33,8,0)</f>
        <v>#REF!</v>
      </c>
      <c r="CP45" s="25" t="e">
        <f>IF(#REF!=34,7,0)</f>
        <v>#REF!</v>
      </c>
      <c r="CQ45" s="25" t="e">
        <f>IF(#REF!=35,6,0)</f>
        <v>#REF!</v>
      </c>
      <c r="CR45" s="25" t="e">
        <f>IF(#REF!=36,5,0)</f>
        <v>#REF!</v>
      </c>
      <c r="CS45" s="25" t="e">
        <f>IF(#REF!=37,4,0)</f>
        <v>#REF!</v>
      </c>
      <c r="CT45" s="25" t="e">
        <f>IF(#REF!=38,3,0)</f>
        <v>#REF!</v>
      </c>
      <c r="CU45" s="25" t="e">
        <f>IF(#REF!=39,2,0)</f>
        <v>#REF!</v>
      </c>
      <c r="CV45" s="25" t="e">
        <f>IF(#REF!=40,1,0)</f>
        <v>#REF!</v>
      </c>
      <c r="CW45" s="25" t="e">
        <f>IF(#REF!&gt;20,0,0)</f>
        <v>#REF!</v>
      </c>
      <c r="CX45" s="25" t="e">
        <f>IF(#REF!="сх",0,0)</f>
        <v>#REF!</v>
      </c>
      <c r="CY45" s="25" t="e">
        <f>SUM(BI45:CX45)</f>
        <v>#REF!</v>
      </c>
      <c r="CZ45" s="25" t="e">
        <f>IF(#REF!=1,45,0)</f>
        <v>#REF!</v>
      </c>
      <c r="DA45" s="25" t="e">
        <f>IF(#REF!=2,42,0)</f>
        <v>#REF!</v>
      </c>
      <c r="DB45" s="25" t="e">
        <f>IF(#REF!=3,40,0)</f>
        <v>#REF!</v>
      </c>
      <c r="DC45" s="25" t="e">
        <f>IF(#REF!=4,38,0)</f>
        <v>#REF!</v>
      </c>
      <c r="DD45" s="25" t="e">
        <f>IF(#REF!=5,36,0)</f>
        <v>#REF!</v>
      </c>
      <c r="DE45" s="25" t="e">
        <f>IF(#REF!=6,35,0)</f>
        <v>#REF!</v>
      </c>
      <c r="DF45" s="25" t="e">
        <f>IF(#REF!=7,34,0)</f>
        <v>#REF!</v>
      </c>
      <c r="DG45" s="25" t="e">
        <f>IF(#REF!=8,33,0)</f>
        <v>#REF!</v>
      </c>
      <c r="DH45" s="25" t="e">
        <f>IF(#REF!=9,32,0)</f>
        <v>#REF!</v>
      </c>
      <c r="DI45" s="25" t="e">
        <f>IF(#REF!=10,31,0)</f>
        <v>#REF!</v>
      </c>
      <c r="DJ45" s="25" t="e">
        <f>IF(#REF!=11,30,0)</f>
        <v>#REF!</v>
      </c>
      <c r="DK45" s="25" t="e">
        <f>IF(#REF!=12,29,0)</f>
        <v>#REF!</v>
      </c>
      <c r="DL45" s="25" t="e">
        <f>IF(#REF!=13,28,0)</f>
        <v>#REF!</v>
      </c>
      <c r="DM45" s="25" t="e">
        <f>IF(#REF!=14,27,0)</f>
        <v>#REF!</v>
      </c>
      <c r="DN45" s="25" t="e">
        <f>IF(#REF!=15,26,0)</f>
        <v>#REF!</v>
      </c>
      <c r="DO45" s="25" t="e">
        <f>IF(#REF!=16,25,0)</f>
        <v>#REF!</v>
      </c>
      <c r="DP45" s="25" t="e">
        <f>IF(#REF!=17,24,0)</f>
        <v>#REF!</v>
      </c>
      <c r="DQ45" s="25" t="e">
        <f>IF(#REF!=18,23,0)</f>
        <v>#REF!</v>
      </c>
      <c r="DR45" s="25" t="e">
        <f>IF(#REF!=19,22,0)</f>
        <v>#REF!</v>
      </c>
      <c r="DS45" s="25" t="e">
        <f>IF(#REF!=20,21,0)</f>
        <v>#REF!</v>
      </c>
      <c r="DT45" s="25" t="e">
        <f>IF(#REF!=21,20,0)</f>
        <v>#REF!</v>
      </c>
      <c r="DU45" s="25" t="e">
        <f>IF(#REF!=22,19,0)</f>
        <v>#REF!</v>
      </c>
      <c r="DV45" s="25" t="e">
        <f>IF(#REF!=23,18,0)</f>
        <v>#REF!</v>
      </c>
      <c r="DW45" s="25" t="e">
        <f>IF(#REF!=24,17,0)</f>
        <v>#REF!</v>
      </c>
      <c r="DX45" s="25" t="e">
        <f>IF(#REF!=25,16,0)</f>
        <v>#REF!</v>
      </c>
      <c r="DY45" s="25" t="e">
        <f>IF(#REF!=26,15,0)</f>
        <v>#REF!</v>
      </c>
      <c r="DZ45" s="25" t="e">
        <f>IF(#REF!=27,14,0)</f>
        <v>#REF!</v>
      </c>
      <c r="EA45" s="25" t="e">
        <f>IF(#REF!=28,13,0)</f>
        <v>#REF!</v>
      </c>
      <c r="EB45" s="25" t="e">
        <f>IF(#REF!=29,12,0)</f>
        <v>#REF!</v>
      </c>
      <c r="EC45" s="25" t="e">
        <f>IF(#REF!=30,11,0)</f>
        <v>#REF!</v>
      </c>
      <c r="ED45" s="25" t="e">
        <f>IF(#REF!=31,10,0)</f>
        <v>#REF!</v>
      </c>
      <c r="EE45" s="25" t="e">
        <f>IF(#REF!=32,9,0)</f>
        <v>#REF!</v>
      </c>
      <c r="EF45" s="25" t="e">
        <f>IF(#REF!=33,8,0)</f>
        <v>#REF!</v>
      </c>
      <c r="EG45" s="25" t="e">
        <f>IF(#REF!=34,7,0)</f>
        <v>#REF!</v>
      </c>
      <c r="EH45" s="25" t="e">
        <f>IF(#REF!=35,6,0)</f>
        <v>#REF!</v>
      </c>
      <c r="EI45" s="25" t="e">
        <f>IF(#REF!=36,5,0)</f>
        <v>#REF!</v>
      </c>
      <c r="EJ45" s="25" t="e">
        <f>IF(#REF!=37,4,0)</f>
        <v>#REF!</v>
      </c>
      <c r="EK45" s="25" t="e">
        <f>IF(#REF!=38,3,0)</f>
        <v>#REF!</v>
      </c>
      <c r="EL45" s="25" t="e">
        <f>IF(#REF!=39,2,0)</f>
        <v>#REF!</v>
      </c>
      <c r="EM45" s="25" t="e">
        <f>IF(#REF!=40,1,0)</f>
        <v>#REF!</v>
      </c>
      <c r="EN45" s="25" t="e">
        <f>IF(#REF!&gt;20,0,0)</f>
        <v>#REF!</v>
      </c>
      <c r="EO45" s="25" t="e">
        <f>IF(#REF!="сх",0,0)</f>
        <v>#REF!</v>
      </c>
      <c r="EP45" s="25" t="e">
        <f>SUM(CZ45:EO45)</f>
        <v>#REF!</v>
      </c>
      <c r="EQ45" s="25"/>
      <c r="ER45" s="25" t="e">
        <f>IF(#REF!="сх","ноль",IF(#REF!&gt;0,#REF!,"Ноль"))</f>
        <v>#REF!</v>
      </c>
      <c r="ES45" s="25" t="e">
        <f>IF(#REF!="сх","ноль",IF(#REF!&gt;0,#REF!,"Ноль"))</f>
        <v>#REF!</v>
      </c>
      <c r="ET45" s="25"/>
      <c r="EU45" s="25" t="e">
        <f>MIN(ER45,ES45)</f>
        <v>#REF!</v>
      </c>
      <c r="EV45" s="25" t="e">
        <f>IF(K45=#REF!,IF(#REF!&lt;#REF!,#REF!,EZ45),#REF!)</f>
        <v>#REF!</v>
      </c>
      <c r="EW45" s="25" t="e">
        <f>IF(K45=#REF!,IF(#REF!&lt;#REF!,0,1))</f>
        <v>#REF!</v>
      </c>
      <c r="EX45" s="25" t="e">
        <f>IF(AND(EU45&gt;=21,EU45&lt;&gt;0),EU45,IF(K45&lt;#REF!,"СТОП",EV45+EW45))</f>
        <v>#REF!</v>
      </c>
      <c r="EY45" s="25"/>
      <c r="EZ45" s="25">
        <v>15</v>
      </c>
      <c r="FA45" s="25">
        <v>16</v>
      </c>
      <c r="FB45" s="25"/>
      <c r="FC45" s="27" t="e">
        <f>IF(#REF!=1,25,0)</f>
        <v>#REF!</v>
      </c>
      <c r="FD45" s="27" t="e">
        <f>IF(#REF!=2,22,0)</f>
        <v>#REF!</v>
      </c>
      <c r="FE45" s="27" t="e">
        <f>IF(#REF!=3,20,0)</f>
        <v>#REF!</v>
      </c>
      <c r="FF45" s="27" t="e">
        <f>IF(#REF!=4,18,0)</f>
        <v>#REF!</v>
      </c>
      <c r="FG45" s="27" t="e">
        <f>IF(#REF!=5,16,0)</f>
        <v>#REF!</v>
      </c>
      <c r="FH45" s="27" t="e">
        <f>IF(#REF!=6,15,0)</f>
        <v>#REF!</v>
      </c>
      <c r="FI45" s="27" t="e">
        <f>IF(#REF!=7,14,0)</f>
        <v>#REF!</v>
      </c>
      <c r="FJ45" s="27" t="e">
        <f>IF(#REF!=8,13,0)</f>
        <v>#REF!</v>
      </c>
      <c r="FK45" s="27" t="e">
        <f>IF(#REF!=9,12,0)</f>
        <v>#REF!</v>
      </c>
      <c r="FL45" s="27" t="e">
        <f>IF(#REF!=10,11,0)</f>
        <v>#REF!</v>
      </c>
      <c r="FM45" s="27" t="e">
        <f>IF(#REF!=11,10,0)</f>
        <v>#REF!</v>
      </c>
      <c r="FN45" s="27" t="e">
        <f>IF(#REF!=12,9,0)</f>
        <v>#REF!</v>
      </c>
      <c r="FO45" s="27" t="e">
        <f>IF(#REF!=13,8,0)</f>
        <v>#REF!</v>
      </c>
      <c r="FP45" s="27" t="e">
        <f>IF(#REF!=14,7,0)</f>
        <v>#REF!</v>
      </c>
      <c r="FQ45" s="27" t="e">
        <f>IF(#REF!=15,6,0)</f>
        <v>#REF!</v>
      </c>
      <c r="FR45" s="27" t="e">
        <f>IF(#REF!=16,5,0)</f>
        <v>#REF!</v>
      </c>
      <c r="FS45" s="27" t="e">
        <f>IF(#REF!=17,4,0)</f>
        <v>#REF!</v>
      </c>
      <c r="FT45" s="27" t="e">
        <f>IF(#REF!=18,3,0)</f>
        <v>#REF!</v>
      </c>
      <c r="FU45" s="27" t="e">
        <f>IF(#REF!=19,2,0)</f>
        <v>#REF!</v>
      </c>
      <c r="FV45" s="27" t="e">
        <f>IF(#REF!=20,1,0)</f>
        <v>#REF!</v>
      </c>
      <c r="FW45" s="27" t="e">
        <f>IF(#REF!&gt;20,0,0)</f>
        <v>#REF!</v>
      </c>
      <c r="FX45" s="27" t="e">
        <f>IF(#REF!="сх",0,0)</f>
        <v>#REF!</v>
      </c>
      <c r="FY45" s="27" t="e">
        <f>SUM(FC45:FX45)</f>
        <v>#REF!</v>
      </c>
      <c r="FZ45" s="27" t="e">
        <f>IF(#REF!=1,25,0)</f>
        <v>#REF!</v>
      </c>
      <c r="GA45" s="27" t="e">
        <f>IF(#REF!=2,22,0)</f>
        <v>#REF!</v>
      </c>
      <c r="GB45" s="27" t="e">
        <f>IF(#REF!=3,20,0)</f>
        <v>#REF!</v>
      </c>
      <c r="GC45" s="27" t="e">
        <f>IF(#REF!=4,18,0)</f>
        <v>#REF!</v>
      </c>
      <c r="GD45" s="27" t="e">
        <f>IF(#REF!=5,16,0)</f>
        <v>#REF!</v>
      </c>
      <c r="GE45" s="27" t="e">
        <f>IF(#REF!=6,15,0)</f>
        <v>#REF!</v>
      </c>
      <c r="GF45" s="27" t="e">
        <f>IF(#REF!=7,14,0)</f>
        <v>#REF!</v>
      </c>
      <c r="GG45" s="27" t="e">
        <f>IF(#REF!=8,13,0)</f>
        <v>#REF!</v>
      </c>
      <c r="GH45" s="27" t="e">
        <f>IF(#REF!=9,12,0)</f>
        <v>#REF!</v>
      </c>
      <c r="GI45" s="27" t="e">
        <f>IF(#REF!=10,11,0)</f>
        <v>#REF!</v>
      </c>
      <c r="GJ45" s="27" t="e">
        <f>IF(#REF!=11,10,0)</f>
        <v>#REF!</v>
      </c>
      <c r="GK45" s="27" t="e">
        <f>IF(#REF!=12,9,0)</f>
        <v>#REF!</v>
      </c>
      <c r="GL45" s="27" t="e">
        <f>IF(#REF!=13,8,0)</f>
        <v>#REF!</v>
      </c>
      <c r="GM45" s="27" t="e">
        <f>IF(#REF!=14,7,0)</f>
        <v>#REF!</v>
      </c>
      <c r="GN45" s="27" t="e">
        <f>IF(#REF!=15,6,0)</f>
        <v>#REF!</v>
      </c>
      <c r="GO45" s="27" t="e">
        <f>IF(#REF!=16,5,0)</f>
        <v>#REF!</v>
      </c>
      <c r="GP45" s="27" t="e">
        <f>IF(#REF!=17,4,0)</f>
        <v>#REF!</v>
      </c>
      <c r="GQ45" s="27" t="e">
        <f>IF(#REF!=18,3,0)</f>
        <v>#REF!</v>
      </c>
      <c r="GR45" s="27" t="e">
        <f>IF(#REF!=19,2,0)</f>
        <v>#REF!</v>
      </c>
      <c r="GS45" s="27" t="e">
        <f>IF(#REF!=20,1,0)</f>
        <v>#REF!</v>
      </c>
      <c r="GT45" s="27" t="e">
        <f>IF(#REF!&gt;20,0,0)</f>
        <v>#REF!</v>
      </c>
      <c r="GU45" s="27" t="e">
        <f>IF(#REF!="сх",0,0)</f>
        <v>#REF!</v>
      </c>
      <c r="GV45" s="27" t="e">
        <f>SUM(FZ45:GU45)</f>
        <v>#REF!</v>
      </c>
      <c r="GW45" s="27" t="e">
        <f>IF(#REF!=1,100,0)</f>
        <v>#REF!</v>
      </c>
      <c r="GX45" s="27" t="e">
        <f>IF(#REF!=2,98,0)</f>
        <v>#REF!</v>
      </c>
      <c r="GY45" s="27" t="e">
        <f>IF(#REF!=3,95,0)</f>
        <v>#REF!</v>
      </c>
      <c r="GZ45" s="27" t="e">
        <f>IF(#REF!=4,93,0)</f>
        <v>#REF!</v>
      </c>
      <c r="HA45" s="27" t="e">
        <f>IF(#REF!=5,90,0)</f>
        <v>#REF!</v>
      </c>
      <c r="HB45" s="27" t="e">
        <f>IF(#REF!=6,88,0)</f>
        <v>#REF!</v>
      </c>
      <c r="HC45" s="27" t="e">
        <f>IF(#REF!=7,85,0)</f>
        <v>#REF!</v>
      </c>
      <c r="HD45" s="27" t="e">
        <f>IF(#REF!=8,83,0)</f>
        <v>#REF!</v>
      </c>
      <c r="HE45" s="27" t="e">
        <f>IF(#REF!=9,80,0)</f>
        <v>#REF!</v>
      </c>
      <c r="HF45" s="27" t="e">
        <f>IF(#REF!=10,78,0)</f>
        <v>#REF!</v>
      </c>
      <c r="HG45" s="27" t="e">
        <f>IF(#REF!=11,75,0)</f>
        <v>#REF!</v>
      </c>
      <c r="HH45" s="27" t="e">
        <f>IF(#REF!=12,73,0)</f>
        <v>#REF!</v>
      </c>
      <c r="HI45" s="27" t="e">
        <f>IF(#REF!=13,70,0)</f>
        <v>#REF!</v>
      </c>
      <c r="HJ45" s="27" t="e">
        <f>IF(#REF!=14,68,0)</f>
        <v>#REF!</v>
      </c>
      <c r="HK45" s="27" t="e">
        <f>IF(#REF!=15,65,0)</f>
        <v>#REF!</v>
      </c>
      <c r="HL45" s="27" t="e">
        <f>IF(#REF!=16,63,0)</f>
        <v>#REF!</v>
      </c>
      <c r="HM45" s="27" t="e">
        <f>IF(#REF!=17,60,0)</f>
        <v>#REF!</v>
      </c>
      <c r="HN45" s="27" t="e">
        <f>IF(#REF!=18,58,0)</f>
        <v>#REF!</v>
      </c>
      <c r="HO45" s="27" t="e">
        <f>IF(#REF!=19,55,0)</f>
        <v>#REF!</v>
      </c>
      <c r="HP45" s="27" t="e">
        <f>IF(#REF!=20,53,0)</f>
        <v>#REF!</v>
      </c>
      <c r="HQ45" s="27" t="e">
        <f>IF(#REF!&gt;20,0,0)</f>
        <v>#REF!</v>
      </c>
      <c r="HR45" s="27" t="e">
        <f>IF(#REF!="сх",0,0)</f>
        <v>#REF!</v>
      </c>
      <c r="HS45" s="27" t="e">
        <f>SUM(GW45:HR45)</f>
        <v>#REF!</v>
      </c>
      <c r="HT45" s="27" t="e">
        <f>IF(#REF!=1,100,0)</f>
        <v>#REF!</v>
      </c>
      <c r="HU45" s="27" t="e">
        <f>IF(#REF!=2,98,0)</f>
        <v>#REF!</v>
      </c>
      <c r="HV45" s="27" t="e">
        <f>IF(#REF!=3,95,0)</f>
        <v>#REF!</v>
      </c>
      <c r="HW45" s="27" t="e">
        <f>IF(#REF!=4,93,0)</f>
        <v>#REF!</v>
      </c>
      <c r="HX45" s="27" t="e">
        <f>IF(#REF!=5,90,0)</f>
        <v>#REF!</v>
      </c>
      <c r="HY45" s="27" t="e">
        <f>IF(#REF!=6,88,0)</f>
        <v>#REF!</v>
      </c>
      <c r="HZ45" s="27" t="e">
        <f>IF(#REF!=7,85,0)</f>
        <v>#REF!</v>
      </c>
      <c r="IA45" s="27" t="e">
        <f>IF(#REF!=8,83,0)</f>
        <v>#REF!</v>
      </c>
      <c r="IB45" s="27" t="e">
        <f>IF(#REF!=9,80,0)</f>
        <v>#REF!</v>
      </c>
      <c r="IC45" s="27" t="e">
        <f>IF(#REF!=10,78,0)</f>
        <v>#REF!</v>
      </c>
      <c r="ID45" s="27" t="e">
        <f>IF(#REF!=11,75,0)</f>
        <v>#REF!</v>
      </c>
      <c r="IE45" s="27" t="e">
        <f>IF(#REF!=12,73,0)</f>
        <v>#REF!</v>
      </c>
      <c r="IF45" s="27" t="e">
        <f>IF(#REF!=13,70,0)</f>
        <v>#REF!</v>
      </c>
      <c r="IG45" s="27" t="e">
        <f>IF(#REF!=14,68,0)</f>
        <v>#REF!</v>
      </c>
      <c r="IH45" s="27" t="e">
        <f>IF(#REF!=15,65,0)</f>
        <v>#REF!</v>
      </c>
      <c r="II45" s="27" t="e">
        <f>IF(#REF!=16,63,0)</f>
        <v>#REF!</v>
      </c>
      <c r="IJ45" s="27" t="e">
        <f>IF(#REF!=17,60,0)</f>
        <v>#REF!</v>
      </c>
      <c r="IK45" s="27" t="e">
        <f>IF(#REF!=18,58,0)</f>
        <v>#REF!</v>
      </c>
      <c r="IL45" s="27" t="e">
        <f>IF(#REF!=19,55,0)</f>
        <v>#REF!</v>
      </c>
      <c r="IM45" s="27" t="e">
        <f>IF(#REF!=20,53,0)</f>
        <v>#REF!</v>
      </c>
      <c r="IN45" s="27" t="e">
        <f>IF(#REF!&gt;20,0,0)</f>
        <v>#REF!</v>
      </c>
      <c r="IO45" s="27" t="e">
        <f>IF(#REF!="сх",0,0)</f>
        <v>#REF!</v>
      </c>
      <c r="IP45" s="27" t="e">
        <f>SUM(HT45:IO45)</f>
        <v>#REF!</v>
      </c>
      <c r="IQ45" s="25"/>
      <c r="IR45" s="25"/>
      <c r="IS45" s="25"/>
      <c r="IT45" s="25"/>
      <c r="IU45" s="25"/>
      <c r="IV45" s="25"/>
    </row>
    <row r="46" spans="1:256" s="3" customFormat="1" ht="34.5">
      <c r="A46" s="77"/>
      <c r="B46" s="80"/>
      <c r="C46" s="83"/>
      <c r="D46" s="60" t="s">
        <v>80</v>
      </c>
      <c r="E46" s="40">
        <v>250</v>
      </c>
      <c r="F46" s="40">
        <v>13</v>
      </c>
      <c r="G46" s="37">
        <v>23</v>
      </c>
      <c r="H46" s="38">
        <v>28</v>
      </c>
      <c r="I46" s="37">
        <v>23</v>
      </c>
      <c r="J46" s="38">
        <v>28</v>
      </c>
      <c r="K46" s="77"/>
      <c r="L46" s="24"/>
      <c r="M46" s="25"/>
      <c r="N46" s="2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5"/>
      <c r="IR46" s="25"/>
      <c r="IS46" s="25"/>
      <c r="IT46" s="25"/>
      <c r="IU46" s="25"/>
      <c r="IV46" s="25"/>
    </row>
    <row r="47" spans="1:256" s="3" customFormat="1" ht="34.5">
      <c r="A47" s="77"/>
      <c r="B47" s="80"/>
      <c r="C47" s="83"/>
      <c r="D47" s="60" t="s">
        <v>81</v>
      </c>
      <c r="E47" s="40">
        <v>125</v>
      </c>
      <c r="F47" s="40">
        <v>235</v>
      </c>
      <c r="G47" s="37">
        <v>26</v>
      </c>
      <c r="H47" s="38">
        <v>15</v>
      </c>
      <c r="I47" s="37">
        <v>25</v>
      </c>
      <c r="J47" s="38">
        <v>16</v>
      </c>
      <c r="K47" s="77"/>
      <c r="L47" s="24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5"/>
      <c r="IR47" s="25"/>
      <c r="IS47" s="25"/>
      <c r="IT47" s="25"/>
      <c r="IU47" s="25"/>
      <c r="IV47" s="25"/>
    </row>
    <row r="48" spans="1:256" s="3" customFormat="1" ht="35.25" thickBot="1">
      <c r="A48" s="78"/>
      <c r="B48" s="81"/>
      <c r="C48" s="84"/>
      <c r="D48" s="61" t="s">
        <v>82</v>
      </c>
      <c r="E48" s="58">
        <v>125</v>
      </c>
      <c r="F48" s="58">
        <v>535</v>
      </c>
      <c r="G48" s="72">
        <v>23</v>
      </c>
      <c r="H48" s="73">
        <v>18</v>
      </c>
      <c r="I48" s="72">
        <v>23</v>
      </c>
      <c r="J48" s="73">
        <v>18</v>
      </c>
      <c r="K48" s="78"/>
      <c r="L48" s="24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5"/>
      <c r="IR48" s="25"/>
      <c r="IS48" s="25"/>
      <c r="IT48" s="25"/>
      <c r="IU48" s="25"/>
      <c r="IV48" s="25"/>
    </row>
    <row r="49" spans="1:256" ht="12" customHeight="1">
      <c r="A49" s="28"/>
      <c r="B49" s="28"/>
      <c r="C49" s="28"/>
      <c r="D49" s="28"/>
      <c r="E49" s="28"/>
      <c r="F49" s="28"/>
      <c r="G49" s="28" t="s">
        <v>23</v>
      </c>
      <c r="H49" s="28"/>
      <c r="I49" s="28"/>
      <c r="J49" s="28"/>
      <c r="K49" s="28"/>
      <c r="L49" s="8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7"/>
      <c r="DX49" s="7"/>
      <c r="DY49" s="7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9"/>
      <c r="ER49" s="9"/>
      <c r="ES49" s="9"/>
      <c r="ET49" s="9"/>
      <c r="EU49" s="9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30" customFormat="1" ht="41.25" customHeight="1">
      <c r="A50" s="42" t="s">
        <v>19</v>
      </c>
      <c r="B50" s="42"/>
      <c r="C50" s="42"/>
      <c r="D50" s="42"/>
      <c r="E50" s="42"/>
      <c r="F50" s="42"/>
      <c r="G50" s="42"/>
      <c r="H50" s="42"/>
      <c r="I50" s="42"/>
      <c r="J50" s="42"/>
      <c r="K50" s="44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4"/>
      <c r="DV50" s="44"/>
      <c r="DW50" s="44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5"/>
      <c r="EP50" s="45"/>
      <c r="EQ50" s="45"/>
      <c r="ER50" s="45"/>
      <c r="ES50" s="45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256" s="30" customFormat="1" ht="30" customHeight="1">
      <c r="A51" s="42" t="s">
        <v>35</v>
      </c>
      <c r="B51" s="42"/>
      <c r="C51" s="42"/>
      <c r="D51" s="42"/>
      <c r="E51" s="42"/>
      <c r="F51" s="42"/>
      <c r="G51" s="42"/>
      <c r="H51" s="42"/>
      <c r="I51" s="42"/>
      <c r="J51" s="42"/>
      <c r="K51" s="44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4"/>
      <c r="DV51" s="44"/>
      <c r="DW51" s="44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5"/>
      <c r="EP51" s="45"/>
      <c r="EQ51" s="45"/>
      <c r="ER51" s="45"/>
      <c r="ES51" s="45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s="30" customFormat="1" ht="6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4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4"/>
      <c r="DV52" s="44"/>
      <c r="DW52" s="44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5"/>
      <c r="EP52" s="45"/>
      <c r="EQ52" s="45"/>
      <c r="ER52" s="45"/>
      <c r="ES52" s="45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30" customFormat="1" ht="37.5" customHeight="1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4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4"/>
      <c r="DV53" s="44"/>
      <c r="DW53" s="44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5"/>
      <c r="EP53" s="45"/>
      <c r="EQ53" s="45"/>
      <c r="ER53" s="45"/>
      <c r="ES53" s="45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1:256" s="30" customFormat="1" ht="41.25" customHeight="1">
      <c r="A54" s="46" t="s">
        <v>31</v>
      </c>
      <c r="B54" s="46"/>
      <c r="C54" s="46"/>
      <c r="D54" s="46"/>
      <c r="E54" s="46"/>
      <c r="F54" s="46"/>
      <c r="G54" s="46"/>
      <c r="H54" s="46"/>
      <c r="I54" s="46"/>
      <c r="J54" s="46"/>
      <c r="K54" s="44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4"/>
      <c r="DV54" s="44"/>
      <c r="DW54" s="44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5"/>
      <c r="EP54" s="45"/>
      <c r="EQ54" s="45"/>
      <c r="ER54" s="45"/>
      <c r="ES54" s="45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1:256" s="30" customFormat="1" ht="4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29"/>
      <c r="T55" s="32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32"/>
      <c r="EE55" s="32"/>
      <c r="EF55" s="32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33"/>
      <c r="EY55" s="33"/>
      <c r="EZ55" s="33"/>
      <c r="FA55" s="33"/>
      <c r="FB55" s="33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s="30" customFormat="1" ht="4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29"/>
      <c r="T56" s="32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32"/>
      <c r="EE56" s="32"/>
      <c r="EF56" s="32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33"/>
      <c r="EY56" s="33"/>
      <c r="EZ56" s="33"/>
      <c r="FA56" s="33"/>
      <c r="FB56" s="33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s="30" customFormat="1" ht="4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29"/>
      <c r="T57" s="32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32"/>
      <c r="EE57" s="32"/>
      <c r="EF57" s="32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33"/>
      <c r="EY57" s="33"/>
      <c r="EZ57" s="33"/>
      <c r="FA57" s="33"/>
      <c r="FB57" s="33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s="30" customFormat="1" ht="4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29"/>
      <c r="T58" s="32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32"/>
      <c r="EE58" s="32"/>
      <c r="EF58" s="32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33"/>
      <c r="EY58" s="33"/>
      <c r="EZ58" s="33"/>
      <c r="FA58" s="33"/>
      <c r="FB58" s="33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s="30" customFormat="1" ht="4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29"/>
      <c r="T59" s="32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32"/>
      <c r="EE59" s="32"/>
      <c r="EF59" s="32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33"/>
      <c r="EY59" s="33"/>
      <c r="EZ59" s="33"/>
      <c r="FA59" s="33"/>
      <c r="FB59" s="33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s="30" customFormat="1" ht="4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29"/>
      <c r="T60" s="32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32"/>
      <c r="EE60" s="32"/>
      <c r="EF60" s="32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33"/>
      <c r="EY60" s="33"/>
      <c r="EZ60" s="33"/>
      <c r="FA60" s="33"/>
      <c r="FB60" s="33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s="30" customFormat="1" ht="4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9"/>
      <c r="T61" s="32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32"/>
      <c r="EE61" s="32"/>
      <c r="EF61" s="32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33"/>
      <c r="EY61" s="33"/>
      <c r="EZ61" s="33"/>
      <c r="FA61" s="33"/>
      <c r="FB61" s="33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s="30" customFormat="1" ht="4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29"/>
      <c r="T62" s="32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32"/>
      <c r="EE62" s="32"/>
      <c r="EF62" s="32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33"/>
      <c r="EY62" s="33"/>
      <c r="EZ62" s="33"/>
      <c r="FA62" s="33"/>
      <c r="FB62" s="33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158" s="30" customFormat="1" ht="4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T63" s="35"/>
      <c r="ED63" s="35"/>
      <c r="EE63" s="35"/>
      <c r="EF63" s="35"/>
      <c r="EX63" s="36"/>
      <c r="EY63" s="36"/>
      <c r="EZ63" s="36"/>
      <c r="FA63" s="36"/>
      <c r="FB63" s="36"/>
    </row>
    <row r="64" spans="1:158" s="30" customFormat="1" ht="4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T64" s="35"/>
      <c r="ED64" s="35"/>
      <c r="EE64" s="35"/>
      <c r="EF64" s="35"/>
      <c r="EX64" s="36"/>
      <c r="EY64" s="36"/>
      <c r="EZ64" s="36"/>
      <c r="FA64" s="36"/>
      <c r="FB64" s="36"/>
    </row>
    <row r="65" spans="1:158" s="30" customFormat="1" ht="4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T65" s="35"/>
      <c r="ED65" s="35"/>
      <c r="EE65" s="35"/>
      <c r="EF65" s="35"/>
      <c r="EX65" s="36"/>
      <c r="EY65" s="36"/>
      <c r="EZ65" s="36"/>
      <c r="FA65" s="36"/>
      <c r="FB65" s="36"/>
    </row>
    <row r="66" spans="1:158" s="30" customFormat="1" ht="4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T66" s="35"/>
      <c r="ED66" s="35"/>
      <c r="EE66" s="35"/>
      <c r="EF66" s="35"/>
      <c r="EX66" s="36"/>
      <c r="EY66" s="36"/>
      <c r="EZ66" s="36"/>
      <c r="FA66" s="36"/>
      <c r="FB66" s="36"/>
    </row>
    <row r="67" spans="1:158" s="30" customFormat="1" ht="43.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T67" s="35"/>
      <c r="ED67" s="35"/>
      <c r="EE67" s="35"/>
      <c r="EF67" s="35"/>
      <c r="EX67" s="36"/>
      <c r="EY67" s="36"/>
      <c r="EZ67" s="36"/>
      <c r="FA67" s="36"/>
      <c r="FB67" s="36"/>
    </row>
    <row r="68" spans="1:158" s="30" customFormat="1" ht="43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T68" s="35"/>
      <c r="ED68" s="35"/>
      <c r="EE68" s="35"/>
      <c r="EF68" s="35"/>
      <c r="EX68" s="36"/>
      <c r="EY68" s="36"/>
      <c r="EZ68" s="36"/>
      <c r="FA68" s="36"/>
      <c r="FB68" s="36"/>
    </row>
    <row r="69" spans="1:158" s="30" customFormat="1" ht="43.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T69" s="35"/>
      <c r="ED69" s="35"/>
      <c r="EE69" s="35"/>
      <c r="EF69" s="35"/>
      <c r="EX69" s="36"/>
      <c r="EY69" s="36"/>
      <c r="EZ69" s="36"/>
      <c r="FA69" s="36"/>
      <c r="FB69" s="36"/>
    </row>
    <row r="70" spans="1:158" s="30" customFormat="1" ht="43.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T70" s="35"/>
      <c r="ED70" s="35"/>
      <c r="EE70" s="35"/>
      <c r="EF70" s="35"/>
      <c r="EX70" s="36"/>
      <c r="EY70" s="36"/>
      <c r="EZ70" s="36"/>
      <c r="FA70" s="36"/>
      <c r="FB70" s="36"/>
    </row>
    <row r="71" spans="1:158" s="30" customFormat="1" ht="43.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T71" s="35"/>
      <c r="ED71" s="35"/>
      <c r="EE71" s="35"/>
      <c r="EF71" s="35"/>
      <c r="EX71" s="36"/>
      <c r="EY71" s="36"/>
      <c r="EZ71" s="36"/>
      <c r="FA71" s="36"/>
      <c r="FB71" s="36"/>
    </row>
    <row r="72" spans="1:158" s="30" customFormat="1" ht="43.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T72" s="35"/>
      <c r="ED72" s="35"/>
      <c r="EE72" s="35"/>
      <c r="EF72" s="35"/>
      <c r="EX72" s="36"/>
      <c r="EY72" s="36"/>
      <c r="EZ72" s="36"/>
      <c r="FA72" s="36"/>
      <c r="FB72" s="36"/>
    </row>
    <row r="73" spans="1:158" s="30" customFormat="1" ht="4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T73" s="35"/>
      <c r="ED73" s="35"/>
      <c r="EE73" s="35"/>
      <c r="EF73" s="35"/>
      <c r="EX73" s="36"/>
      <c r="EY73" s="36"/>
      <c r="EZ73" s="36"/>
      <c r="FA73" s="36"/>
      <c r="FB73" s="36"/>
    </row>
    <row r="74" spans="1:256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8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7"/>
      <c r="DX74" s="7"/>
      <c r="DY74" s="7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9"/>
      <c r="ER74" s="9"/>
      <c r="ES74" s="9"/>
      <c r="ET74" s="9"/>
      <c r="EU74" s="9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8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7"/>
      <c r="DX75" s="7"/>
      <c r="DY75" s="7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9"/>
      <c r="ER75" s="9"/>
      <c r="ES75" s="9"/>
      <c r="ET75" s="9"/>
      <c r="EU75" s="9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8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7"/>
      <c r="DX76" s="7"/>
      <c r="DY76" s="7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9"/>
      <c r="ER76" s="9"/>
      <c r="ES76" s="9"/>
      <c r="ET76" s="9"/>
      <c r="EU76" s="9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8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7"/>
      <c r="DX77" s="7"/>
      <c r="DY77" s="7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9"/>
      <c r="ER77" s="9"/>
      <c r="ES77" s="9"/>
      <c r="ET77" s="9"/>
      <c r="EU77" s="9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8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7"/>
      <c r="DX78" s="7"/>
      <c r="DY78" s="7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9"/>
      <c r="ER78" s="9"/>
      <c r="ES78" s="9"/>
      <c r="ET78" s="9"/>
      <c r="EU78" s="9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8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7"/>
      <c r="DX79" s="7"/>
      <c r="DY79" s="7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9"/>
      <c r="ER79" s="9"/>
      <c r="ES79" s="9"/>
      <c r="ET79" s="9"/>
      <c r="EU79" s="9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</sheetData>
  <sheetProtection formatCells="0" formatColumns="0" formatRows="0" insertColumns="0" insertRows="0" insertHyperlinks="0" deleteColumns="0" deleteRows="0" autoFilter="0" pivotTables="0"/>
  <mergeCells count="43">
    <mergeCell ref="B17:B23"/>
    <mergeCell ref="C17:C23"/>
    <mergeCell ref="A32:A39"/>
    <mergeCell ref="B32:B39"/>
    <mergeCell ref="C32:C39"/>
    <mergeCell ref="L1:L4"/>
    <mergeCell ref="A2:K2"/>
    <mergeCell ref="A3:K3"/>
    <mergeCell ref="A4:K4"/>
    <mergeCell ref="A5:K5"/>
    <mergeCell ref="L7:L9"/>
    <mergeCell ref="G7:G9"/>
    <mergeCell ref="H7:H9"/>
    <mergeCell ref="I7:I9"/>
    <mergeCell ref="K7:K9"/>
    <mergeCell ref="A10:A16"/>
    <mergeCell ref="A24:A31"/>
    <mergeCell ref="B24:B31"/>
    <mergeCell ref="C24:C31"/>
    <mergeCell ref="K24:K31"/>
    <mergeCell ref="B10:B16"/>
    <mergeCell ref="C10:C16"/>
    <mergeCell ref="K10:K16"/>
    <mergeCell ref="A17:A23"/>
    <mergeCell ref="G6:H6"/>
    <mergeCell ref="I6:J6"/>
    <mergeCell ref="A7:A9"/>
    <mergeCell ref="B7:B9"/>
    <mergeCell ref="C7:C9"/>
    <mergeCell ref="D7:D9"/>
    <mergeCell ref="F7:F9"/>
    <mergeCell ref="E7:E9"/>
    <mergeCell ref="J7:J9"/>
    <mergeCell ref="A45:A48"/>
    <mergeCell ref="B45:B48"/>
    <mergeCell ref="C45:C48"/>
    <mergeCell ref="K45:K48"/>
    <mergeCell ref="K17:K23"/>
    <mergeCell ref="A40:A44"/>
    <mergeCell ref="B40:B44"/>
    <mergeCell ref="C40:C44"/>
    <mergeCell ref="K40:K44"/>
    <mergeCell ref="K32:K39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komersant</cp:lastModifiedBy>
  <cp:lastPrinted>2015-09-13T16:32:03Z</cp:lastPrinted>
  <dcterms:created xsi:type="dcterms:W3CDTF">1996-10-08T23:32:33Z</dcterms:created>
  <dcterms:modified xsi:type="dcterms:W3CDTF">2015-09-14T19:51:10Z</dcterms:modified>
  <cp:category/>
  <cp:version/>
  <cp:contentType/>
  <cp:contentStatus/>
</cp:coreProperties>
</file>