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55" windowHeight="13110" activeTab="0"/>
  </bookViews>
  <sheets>
    <sheet name="КОМАНДЫ ПФО" sheetId="1" r:id="rId1"/>
  </sheets>
  <definedNames>
    <definedName name="_xlnm.Print_Area" localSheetId="0">'КОМАНДЫ ПФО'!$A$1:$ID$121</definedName>
  </definedNames>
  <calcPr fullCalcOnLoad="1"/>
</workbook>
</file>

<file path=xl/sharedStrings.xml><?xml version="1.0" encoding="utf-8"?>
<sst xmlns="http://schemas.openxmlformats.org/spreadsheetml/2006/main" count="172" uniqueCount="124">
  <si>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</si>
  <si>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</si>
  <si>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</si>
  <si>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</si>
  <si>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</si>
  <si>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</si>
  <si>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</si>
  <si>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</si>
  <si>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</si>
  <si>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</si>
  <si>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</si>
  <si>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</si>
  <si>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</si>
  <si>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</si>
  <si>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</si>
  <si>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</si>
  <si>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</si>
  <si>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</si>
  <si>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</si>
  <si>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</si>
  <si>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</si>
  <si>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</si>
  <si>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</si>
  <si>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</si>
  <si>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</si>
  <si>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</si>
  <si>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</si>
  <si>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</si>
  <si>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г. Москва</t>
  </si>
  <si>
    <t>1-й заезд</t>
  </si>
  <si>
    <t>2-й заезд</t>
  </si>
  <si>
    <t>Бурдаков Степан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</si>
  <si>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</si>
  <si>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</si>
  <si>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</si>
  <si>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>Класс мотоциклов</t>
  </si>
  <si>
    <t>Локтев Никита</t>
  </si>
  <si>
    <t>Хахалев Владимир</t>
  </si>
  <si>
    <t xml:space="preserve">судья Всероссийской категории:                                                               Э. А. Иванов (г. Кострома; лицензия МФР А 165; FIM 9518)                                                 </t>
  </si>
  <si>
    <t>Фролов Егор</t>
  </si>
  <si>
    <t>Жмылев Дмитрий</t>
  </si>
  <si>
    <t>Федоров Александр</t>
  </si>
  <si>
    <t>Прытов Сергей</t>
  </si>
  <si>
    <t>125 "Юноши 2Т"</t>
  </si>
  <si>
    <t>Шукаев Арсений</t>
  </si>
  <si>
    <t>125 "Юниоры  4Т"</t>
  </si>
  <si>
    <t>Гаврилов Кирилл</t>
  </si>
  <si>
    <t>Команда Сборной Белгородской области - "Белогорье"</t>
  </si>
  <si>
    <t>Илюхин Илья</t>
  </si>
  <si>
    <t>Толстов Андрей</t>
  </si>
  <si>
    <t>Назаров Артемий</t>
  </si>
  <si>
    <t>125 "Юноши  2Т"</t>
  </si>
  <si>
    <t>Проненко Святослав</t>
  </si>
  <si>
    <t xml:space="preserve">КОМАНДНЫЙ ЗАЧЕТ </t>
  </si>
  <si>
    <t>Валякин Георгий</t>
  </si>
  <si>
    <t>Мукимханов Эльдар</t>
  </si>
  <si>
    <t>124 "Юноши 2Т"</t>
  </si>
  <si>
    <t>Галицкий Арсений</t>
  </si>
  <si>
    <t>125 "Юноши 4Т"</t>
  </si>
  <si>
    <t>Куцубин Артем</t>
  </si>
  <si>
    <t>Сборная команда ДОСААФ России</t>
  </si>
  <si>
    <t>Орлов Алексей</t>
  </si>
  <si>
    <t>г. Челябинск</t>
  </si>
  <si>
    <t xml:space="preserve">МБУ СДЮСТШ-КМВЛ </t>
  </si>
  <si>
    <t>Грушенко Андрей</t>
  </si>
  <si>
    <t>Грищук Арсений</t>
  </si>
  <si>
    <t>Анферов Александр</t>
  </si>
  <si>
    <t>Петрашин Тимур</t>
  </si>
  <si>
    <t>Демидов Владислав</t>
  </si>
  <si>
    <t>Розин Павел</t>
  </si>
  <si>
    <t>Плеченко Иван</t>
  </si>
  <si>
    <t>г. Ноябрьск, Ямало-Ненецкий АО</t>
  </si>
  <si>
    <t>Сборная Ямало-Ненецкого АО/ "Газпромнефть"</t>
  </si>
  <si>
    <t>Столяров Остап</t>
  </si>
  <si>
    <t>Пятница Сергей</t>
  </si>
  <si>
    <t>Мокрушин Анатолий</t>
  </si>
  <si>
    <t>Мокрушин Никита</t>
  </si>
  <si>
    <t>Колиба Роман</t>
  </si>
  <si>
    <t>Холодов Михаил</t>
  </si>
  <si>
    <t>Пермский край</t>
  </si>
  <si>
    <t>"ФМС - Нортон - Юниор"/ ДОСААФ</t>
  </si>
  <si>
    <t>Карымов Роман</t>
  </si>
  <si>
    <t>Лопатин Игнатий</t>
  </si>
  <si>
    <t>Печеньков Александр</t>
  </si>
  <si>
    <t>Петров Денис</t>
  </si>
  <si>
    <t>г. Каменск-Уральский, Свердловская область</t>
  </si>
  <si>
    <t>"Центр по ТВС/Уралтранстром/ДОСААФ"</t>
  </si>
  <si>
    <t>Хужин Иван</t>
  </si>
  <si>
    <t>Цыганов максим</t>
  </si>
  <si>
    <t>Петров Никита</t>
  </si>
  <si>
    <t>Пестов Антон</t>
  </si>
  <si>
    <t>Затяев Александр</t>
  </si>
  <si>
    <t>г. Пенза</t>
  </si>
  <si>
    <t>Агапов Егор</t>
  </si>
  <si>
    <t>Хайтметов Курбан</t>
  </si>
  <si>
    <t>Кошелев Артем</t>
  </si>
  <si>
    <t>Гришин Дмитрий</t>
  </si>
  <si>
    <t>Корнев Николай</t>
  </si>
  <si>
    <t>Зорин Алексей</t>
  </si>
  <si>
    <t xml:space="preserve">Дергунов Денис </t>
  </si>
  <si>
    <t>Мятлин Станислав</t>
  </si>
  <si>
    <t>Баранов Иван</t>
  </si>
  <si>
    <t>Баландин Даниил</t>
  </si>
  <si>
    <t>г. Ставрополь</t>
  </si>
  <si>
    <t>Сборная команда Ставропольского края - "Ставрополье"</t>
  </si>
  <si>
    <t>Федорцов Александр</t>
  </si>
  <si>
    <t>Осмоловский Захар</t>
  </si>
  <si>
    <t>Бородин Арсений</t>
  </si>
  <si>
    <t>Сердюков Данила</t>
  </si>
  <si>
    <t>Бородин Данил</t>
  </si>
  <si>
    <t>г. Санкт-Петербург</t>
  </si>
  <si>
    <t>Сборная г. Санкт-Петербурга/ ГДТЮ</t>
  </si>
  <si>
    <t>Боровский Марк</t>
  </si>
  <si>
    <t>Мангушев Павел</t>
  </si>
  <si>
    <t>Пьянусов Артем</t>
  </si>
  <si>
    <t>Строков Давид</t>
  </si>
  <si>
    <t>Краев Максим</t>
  </si>
  <si>
    <t>н/с</t>
  </si>
  <si>
    <t>Вопилов Матвей</t>
  </si>
  <si>
    <t>Макаров Егор</t>
  </si>
  <si>
    <t>ОО "МФПО" (СК "Сура")</t>
  </si>
  <si>
    <t xml:space="preserve">Первенство России по мотокроссу 2015 года - II-й этап. ФИНАЛ.                                                                                   </t>
  </si>
  <si>
    <t>г. Пенза.                                                                                                                                                                                                                                                                                                                                           28 - 30 августа 2015 года.</t>
  </si>
  <si>
    <t>Леонтьев Василий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</si>
</sst>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 applyProtection="1">
      <alignment horizontal="left" vertical="center" wrapText="1"/>
      <protection locked="0"/>
    </xf>
    <xf numFmtId="0" fontId="8" fillId="35" borderId="24" xfId="0" applyFont="1" applyFill="1" applyBorder="1" applyAlignment="1" applyProtection="1">
      <alignment horizontal="left" vertical="center" wrapText="1"/>
      <protection locked="0"/>
    </xf>
    <xf numFmtId="0" fontId="8" fillId="35" borderId="13" xfId="0" applyFont="1" applyFill="1" applyBorder="1" applyAlignment="1" applyProtection="1">
      <alignment horizontal="left" vertical="center" wrapText="1"/>
      <protection locked="0"/>
    </xf>
    <xf numFmtId="0" fontId="8" fillId="35" borderId="14" xfId="0" applyFont="1" applyFill="1" applyBorder="1" applyAlignment="1" applyProtection="1">
      <alignment horizontal="left" vertical="center" wrapText="1"/>
      <protection locked="0"/>
    </xf>
    <xf numFmtId="0" fontId="8" fillId="35" borderId="22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5" borderId="20" xfId="0" applyFont="1" applyFill="1" applyBorder="1" applyAlignment="1" applyProtection="1">
      <alignment horizontal="center" vertical="center" wrapText="1"/>
      <protection locked="0"/>
    </xf>
    <xf numFmtId="0" fontId="8" fillId="35" borderId="21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8" fillId="35" borderId="16" xfId="0" applyFont="1" applyFill="1" applyBorder="1" applyAlignment="1" applyProtection="1">
      <alignment horizontal="center" vertical="center" wrapText="1"/>
      <protection locked="0"/>
    </xf>
    <xf numFmtId="0" fontId="8" fillId="35" borderId="26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 wrapText="1"/>
      <protection locked="0"/>
    </xf>
    <xf numFmtId="0" fontId="15" fillId="33" borderId="27" xfId="0" applyFont="1" applyFill="1" applyBorder="1" applyAlignment="1" applyProtection="1">
      <alignment horizontal="center" vertical="center" wrapText="1"/>
      <protection locked="0"/>
    </xf>
    <xf numFmtId="0" fontId="16" fillId="33" borderId="2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33" borderId="20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33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34" xfId="0" applyFont="1" applyFill="1" applyBorder="1" applyAlignment="1" applyProtection="1">
      <alignment horizontal="center" vertical="center" wrapText="1"/>
      <protection locked="0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36" xfId="0" applyFont="1" applyFill="1" applyBorder="1" applyAlignment="1" applyProtection="1">
      <alignment horizontal="center" vertical="center" wrapText="1"/>
      <protection locked="0"/>
    </xf>
    <xf numFmtId="0" fontId="15" fillId="33" borderId="37" xfId="0" applyFont="1" applyFill="1" applyBorder="1" applyAlignment="1" applyProtection="1">
      <alignment horizontal="center" vertical="center" wrapText="1"/>
      <protection locked="0"/>
    </xf>
    <xf numFmtId="0" fontId="11" fillId="33" borderId="3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238125</xdr:rowOff>
    </xdr:from>
    <xdr:to>
      <xdr:col>9</xdr:col>
      <xdr:colOff>857250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238125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82</xdr:row>
      <xdr:rowOff>0</xdr:rowOff>
    </xdr:from>
    <xdr:to>
      <xdr:col>11</xdr:col>
      <xdr:colOff>-2147483648</xdr:colOff>
      <xdr:row>86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3829050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1838325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103"/>
  <sheetViews>
    <sheetView tabSelected="1" zoomScale="40" zoomScaleNormal="40" zoomScalePageLayoutView="75" workbookViewId="0" topLeftCell="A1">
      <selection activeCell="A5" sqref="A5:K5"/>
    </sheetView>
  </sheetViews>
  <sheetFormatPr defaultColWidth="0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7"/>
      <c r="M1" s="7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98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98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102" t="s">
        <v>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96" t="s">
        <v>29</v>
      </c>
      <c r="H6" s="96"/>
      <c r="I6" s="96" t="s">
        <v>30</v>
      </c>
      <c r="J6" s="96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81" t="s">
        <v>18</v>
      </c>
      <c r="B7" s="81" t="s">
        <v>20</v>
      </c>
      <c r="C7" s="81" t="s">
        <v>26</v>
      </c>
      <c r="D7" s="81" t="s">
        <v>27</v>
      </c>
      <c r="E7" s="79" t="s">
        <v>35</v>
      </c>
      <c r="F7" s="79" t="s">
        <v>0</v>
      </c>
      <c r="G7" s="87" t="s">
        <v>25</v>
      </c>
      <c r="H7" s="90" t="s">
        <v>24</v>
      </c>
      <c r="I7" s="87" t="s">
        <v>25</v>
      </c>
      <c r="J7" s="90" t="s">
        <v>24</v>
      </c>
      <c r="K7" s="93" t="s">
        <v>21</v>
      </c>
      <c r="L7" s="84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82"/>
      <c r="B8" s="82"/>
      <c r="C8" s="83"/>
      <c r="D8" s="83"/>
      <c r="E8" s="80"/>
      <c r="F8" s="80"/>
      <c r="G8" s="88"/>
      <c r="H8" s="91"/>
      <c r="I8" s="88"/>
      <c r="J8" s="91"/>
      <c r="K8" s="94"/>
      <c r="L8" s="85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82"/>
      <c r="B9" s="82"/>
      <c r="C9" s="83"/>
      <c r="D9" s="83"/>
      <c r="E9" s="80"/>
      <c r="F9" s="80"/>
      <c r="G9" s="89"/>
      <c r="H9" s="92"/>
      <c r="I9" s="89"/>
      <c r="J9" s="92"/>
      <c r="K9" s="95"/>
      <c r="L9" s="86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27" customHeight="1">
      <c r="A10" s="69">
        <v>1</v>
      </c>
      <c r="B10" s="71" t="s">
        <v>92</v>
      </c>
      <c r="C10" s="73" t="s">
        <v>120</v>
      </c>
      <c r="D10" s="55" t="s">
        <v>93</v>
      </c>
      <c r="E10" s="39">
        <v>65</v>
      </c>
      <c r="F10" s="50">
        <v>311</v>
      </c>
      <c r="G10" s="52">
        <v>15</v>
      </c>
      <c r="H10" s="53">
        <v>26</v>
      </c>
      <c r="I10" s="52">
        <v>13</v>
      </c>
      <c r="J10" s="53">
        <v>28</v>
      </c>
      <c r="K10" s="75">
        <v>292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70"/>
      <c r="B11" s="72"/>
      <c r="C11" s="74"/>
      <c r="D11" s="56" t="s">
        <v>94</v>
      </c>
      <c r="E11" s="49">
        <v>65</v>
      </c>
      <c r="F11" s="51">
        <v>727</v>
      </c>
      <c r="G11" s="63">
        <v>3</v>
      </c>
      <c r="H11" s="64">
        <v>40</v>
      </c>
      <c r="I11" s="63">
        <v>2</v>
      </c>
      <c r="J11" s="64">
        <v>42</v>
      </c>
      <c r="K11" s="76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70"/>
      <c r="B12" s="72"/>
      <c r="C12" s="74"/>
      <c r="D12" s="56" t="s">
        <v>95</v>
      </c>
      <c r="E12" s="49">
        <v>65</v>
      </c>
      <c r="F12" s="51">
        <v>53</v>
      </c>
      <c r="G12" s="47">
        <v>24</v>
      </c>
      <c r="H12" s="48">
        <v>17</v>
      </c>
      <c r="I12" s="47">
        <v>32</v>
      </c>
      <c r="J12" s="48">
        <v>9</v>
      </c>
      <c r="K12" s="76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70"/>
      <c r="B13" s="72"/>
      <c r="C13" s="74"/>
      <c r="D13" s="56" t="s">
        <v>96</v>
      </c>
      <c r="E13" s="49">
        <v>85</v>
      </c>
      <c r="F13" s="51">
        <v>75</v>
      </c>
      <c r="G13" s="47" t="s">
        <v>1</v>
      </c>
      <c r="H13" s="48">
        <v>0</v>
      </c>
      <c r="I13" s="47">
        <v>31</v>
      </c>
      <c r="J13" s="48">
        <v>10</v>
      </c>
      <c r="K13" s="76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4.5">
      <c r="A14" s="70"/>
      <c r="B14" s="72"/>
      <c r="C14" s="74"/>
      <c r="D14" s="56" t="s">
        <v>97</v>
      </c>
      <c r="E14" s="49">
        <v>85</v>
      </c>
      <c r="F14" s="51">
        <v>555</v>
      </c>
      <c r="G14" s="47">
        <v>6</v>
      </c>
      <c r="H14" s="48">
        <v>35</v>
      </c>
      <c r="I14" s="47" t="s">
        <v>1</v>
      </c>
      <c r="J14" s="48">
        <v>0</v>
      </c>
      <c r="K14" s="76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70"/>
      <c r="B15" s="72"/>
      <c r="C15" s="74"/>
      <c r="D15" s="56" t="s">
        <v>98</v>
      </c>
      <c r="E15" s="49">
        <v>85</v>
      </c>
      <c r="F15" s="51">
        <v>654</v>
      </c>
      <c r="G15" s="63">
        <v>5</v>
      </c>
      <c r="H15" s="48">
        <v>36</v>
      </c>
      <c r="I15" s="63">
        <v>4</v>
      </c>
      <c r="J15" s="64">
        <v>38</v>
      </c>
      <c r="K15" s="76"/>
      <c r="L15" s="24"/>
      <c r="M15" s="25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5"/>
      <c r="IR15" s="25"/>
      <c r="IS15" s="25"/>
      <c r="IT15" s="25"/>
      <c r="IU15" s="25"/>
      <c r="IV15" s="25"/>
    </row>
    <row r="16" spans="1:256" s="3" customFormat="1" ht="34.5">
      <c r="A16" s="70"/>
      <c r="B16" s="72"/>
      <c r="C16" s="74"/>
      <c r="D16" s="56" t="s">
        <v>99</v>
      </c>
      <c r="E16" s="49" t="s">
        <v>45</v>
      </c>
      <c r="F16" s="51">
        <v>51</v>
      </c>
      <c r="G16" s="47">
        <v>9</v>
      </c>
      <c r="H16" s="48">
        <v>32</v>
      </c>
      <c r="I16" s="47">
        <v>8</v>
      </c>
      <c r="J16" s="48">
        <v>33</v>
      </c>
      <c r="K16" s="76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70"/>
      <c r="B17" s="72"/>
      <c r="C17" s="74"/>
      <c r="D17" s="56" t="s">
        <v>100</v>
      </c>
      <c r="E17" s="49" t="s">
        <v>45</v>
      </c>
      <c r="F17" s="51">
        <v>69</v>
      </c>
      <c r="G17" s="47">
        <v>2</v>
      </c>
      <c r="H17" s="48">
        <v>42</v>
      </c>
      <c r="I17" s="47">
        <v>2</v>
      </c>
      <c r="J17" s="48">
        <v>42</v>
      </c>
      <c r="K17" s="76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70"/>
      <c r="B18" s="72"/>
      <c r="C18" s="74"/>
      <c r="D18" s="56" t="s">
        <v>101</v>
      </c>
      <c r="E18" s="49" t="s">
        <v>45</v>
      </c>
      <c r="F18" s="51">
        <v>372</v>
      </c>
      <c r="G18" s="63">
        <v>1</v>
      </c>
      <c r="H18" s="64">
        <v>45</v>
      </c>
      <c r="I18" s="63">
        <v>1</v>
      </c>
      <c r="J18" s="64">
        <v>45</v>
      </c>
      <c r="K18" s="76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5.25" thickBot="1">
      <c r="A19" s="70"/>
      <c r="B19" s="72"/>
      <c r="C19" s="74"/>
      <c r="D19" s="56" t="s">
        <v>102</v>
      </c>
      <c r="E19" s="49" t="s">
        <v>43</v>
      </c>
      <c r="F19" s="51">
        <v>655</v>
      </c>
      <c r="G19" s="63">
        <v>2</v>
      </c>
      <c r="H19" s="64">
        <v>42</v>
      </c>
      <c r="I19" s="63">
        <v>3</v>
      </c>
      <c r="J19" s="64">
        <v>40</v>
      </c>
      <c r="K19" s="76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69">
        <v>2</v>
      </c>
      <c r="B20" s="71" t="s">
        <v>28</v>
      </c>
      <c r="C20" s="73" t="s">
        <v>60</v>
      </c>
      <c r="D20" s="55" t="s">
        <v>39</v>
      </c>
      <c r="E20" s="39">
        <v>65</v>
      </c>
      <c r="F20" s="50">
        <v>701</v>
      </c>
      <c r="G20" s="61">
        <v>4</v>
      </c>
      <c r="H20" s="62">
        <v>38</v>
      </c>
      <c r="I20" s="61">
        <v>5</v>
      </c>
      <c r="J20" s="53">
        <v>36</v>
      </c>
      <c r="K20" s="75">
        <v>280</v>
      </c>
      <c r="L20" s="24" t="e">
        <f>#REF!+#REF!</f>
        <v>#REF!</v>
      </c>
      <c r="M20" s="25"/>
      <c r="N20" s="26"/>
      <c r="O20" s="25" t="e">
        <f>IF(#REF!=1,25,0)</f>
        <v>#REF!</v>
      </c>
      <c r="P20" s="25" t="e">
        <f>IF(#REF!=2,22,0)</f>
        <v>#REF!</v>
      </c>
      <c r="Q20" s="25" t="e">
        <f>IF(#REF!=3,20,0)</f>
        <v>#REF!</v>
      </c>
      <c r="R20" s="25" t="e">
        <f>IF(#REF!=4,18,0)</f>
        <v>#REF!</v>
      </c>
      <c r="S20" s="25" t="e">
        <f>IF(#REF!=5,16,0)</f>
        <v>#REF!</v>
      </c>
      <c r="T20" s="25" t="e">
        <f>IF(#REF!=6,15,0)</f>
        <v>#REF!</v>
      </c>
      <c r="U20" s="25" t="e">
        <f>IF(#REF!=7,14,0)</f>
        <v>#REF!</v>
      </c>
      <c r="V20" s="25" t="e">
        <f>IF(#REF!=8,13,0)</f>
        <v>#REF!</v>
      </c>
      <c r="W20" s="25" t="e">
        <f>IF(#REF!=9,12,0)</f>
        <v>#REF!</v>
      </c>
      <c r="X20" s="25" t="e">
        <f>IF(#REF!=10,11,0)</f>
        <v>#REF!</v>
      </c>
      <c r="Y20" s="25" t="e">
        <f>IF(#REF!=11,10,0)</f>
        <v>#REF!</v>
      </c>
      <c r="Z20" s="25" t="e">
        <f>IF(#REF!=12,9,0)</f>
        <v>#REF!</v>
      </c>
      <c r="AA20" s="25" t="e">
        <f>IF(#REF!=13,8,0)</f>
        <v>#REF!</v>
      </c>
      <c r="AB20" s="25" t="e">
        <f>IF(#REF!=14,7,0)</f>
        <v>#REF!</v>
      </c>
      <c r="AC20" s="25" t="e">
        <f>IF(#REF!=15,6,0)</f>
        <v>#REF!</v>
      </c>
      <c r="AD20" s="25" t="e">
        <f>IF(#REF!=16,5,0)</f>
        <v>#REF!</v>
      </c>
      <c r="AE20" s="25" t="e">
        <f>IF(#REF!=17,4,0)</f>
        <v>#REF!</v>
      </c>
      <c r="AF20" s="25" t="e">
        <f>IF(#REF!=18,3,0)</f>
        <v>#REF!</v>
      </c>
      <c r="AG20" s="25" t="e">
        <f>IF(#REF!=19,2,0)</f>
        <v>#REF!</v>
      </c>
      <c r="AH20" s="25" t="e">
        <f>IF(#REF!=20,1,0)</f>
        <v>#REF!</v>
      </c>
      <c r="AI20" s="25" t="e">
        <f>IF(#REF!&gt;20,0,0)</f>
        <v>#REF!</v>
      </c>
      <c r="AJ20" s="25" t="e">
        <f>IF(#REF!="сх",0,0)</f>
        <v>#REF!</v>
      </c>
      <c r="AK20" s="25" t="e">
        <f>SUM(O20:AI20)</f>
        <v>#REF!</v>
      </c>
      <c r="AL20" s="25" t="e">
        <f>IF(#REF!=1,25,0)</f>
        <v>#REF!</v>
      </c>
      <c r="AM20" s="25" t="e">
        <f>IF(#REF!=2,22,0)</f>
        <v>#REF!</v>
      </c>
      <c r="AN20" s="25" t="e">
        <f>IF(#REF!=3,20,0)</f>
        <v>#REF!</v>
      </c>
      <c r="AO20" s="25" t="e">
        <f>IF(#REF!=4,18,0)</f>
        <v>#REF!</v>
      </c>
      <c r="AP20" s="25" t="e">
        <f>IF(#REF!=5,16,0)</f>
        <v>#REF!</v>
      </c>
      <c r="AQ20" s="25" t="e">
        <f>IF(#REF!=6,15,0)</f>
        <v>#REF!</v>
      </c>
      <c r="AR20" s="25" t="e">
        <f>IF(#REF!=7,14,0)</f>
        <v>#REF!</v>
      </c>
      <c r="AS20" s="25" t="e">
        <f>IF(#REF!=8,13,0)</f>
        <v>#REF!</v>
      </c>
      <c r="AT20" s="25" t="e">
        <f>IF(#REF!=9,12,0)</f>
        <v>#REF!</v>
      </c>
      <c r="AU20" s="25" t="e">
        <f>IF(#REF!=10,11,0)</f>
        <v>#REF!</v>
      </c>
      <c r="AV20" s="25" t="e">
        <f>IF(#REF!=11,10,0)</f>
        <v>#REF!</v>
      </c>
      <c r="AW20" s="25" t="e">
        <f>IF(#REF!=12,9,0)</f>
        <v>#REF!</v>
      </c>
      <c r="AX20" s="25" t="e">
        <f>IF(#REF!=13,8,0)</f>
        <v>#REF!</v>
      </c>
      <c r="AY20" s="25" t="e">
        <f>IF(#REF!=14,7,0)</f>
        <v>#REF!</v>
      </c>
      <c r="AZ20" s="25" t="e">
        <f>IF(#REF!=15,6,0)</f>
        <v>#REF!</v>
      </c>
      <c r="BA20" s="25" t="e">
        <f>IF(#REF!=16,5,0)</f>
        <v>#REF!</v>
      </c>
      <c r="BB20" s="25" t="e">
        <f>IF(#REF!=17,4,0)</f>
        <v>#REF!</v>
      </c>
      <c r="BC20" s="25" t="e">
        <f>IF(#REF!=18,3,0)</f>
        <v>#REF!</v>
      </c>
      <c r="BD20" s="25" t="e">
        <f>IF(#REF!=19,2,0)</f>
        <v>#REF!</v>
      </c>
      <c r="BE20" s="25" t="e">
        <f>IF(#REF!=20,1,0)</f>
        <v>#REF!</v>
      </c>
      <c r="BF20" s="25" t="e">
        <f>IF(#REF!&gt;20,0,0)</f>
        <v>#REF!</v>
      </c>
      <c r="BG20" s="25" t="e">
        <f>IF(#REF!="сх",0,0)</f>
        <v>#REF!</v>
      </c>
      <c r="BH20" s="25" t="e">
        <f>SUM(AL20:BF20)</f>
        <v>#REF!</v>
      </c>
      <c r="BI20" s="25" t="e">
        <f>IF(#REF!=1,45,0)</f>
        <v>#REF!</v>
      </c>
      <c r="BJ20" s="25" t="e">
        <f>IF(#REF!=2,42,0)</f>
        <v>#REF!</v>
      </c>
      <c r="BK20" s="25" t="e">
        <f>IF(#REF!=3,40,0)</f>
        <v>#REF!</v>
      </c>
      <c r="BL20" s="25" t="e">
        <f>IF(#REF!=4,38,0)</f>
        <v>#REF!</v>
      </c>
      <c r="BM20" s="25" t="e">
        <f>IF(#REF!=5,36,0)</f>
        <v>#REF!</v>
      </c>
      <c r="BN20" s="25" t="e">
        <f>IF(#REF!=6,35,0)</f>
        <v>#REF!</v>
      </c>
      <c r="BO20" s="25" t="e">
        <f>IF(#REF!=7,34,0)</f>
        <v>#REF!</v>
      </c>
      <c r="BP20" s="25" t="e">
        <f>IF(#REF!=8,33,0)</f>
        <v>#REF!</v>
      </c>
      <c r="BQ20" s="25" t="e">
        <f>IF(#REF!=9,32,0)</f>
        <v>#REF!</v>
      </c>
      <c r="BR20" s="25" t="e">
        <f>IF(#REF!=10,31,0)</f>
        <v>#REF!</v>
      </c>
      <c r="BS20" s="25" t="e">
        <f>IF(#REF!=11,30,0)</f>
        <v>#REF!</v>
      </c>
      <c r="BT20" s="25" t="e">
        <f>IF(#REF!=12,29,0)</f>
        <v>#REF!</v>
      </c>
      <c r="BU20" s="25" t="e">
        <f>IF(#REF!=13,28,0)</f>
        <v>#REF!</v>
      </c>
      <c r="BV20" s="25" t="e">
        <f>IF(#REF!=14,27,0)</f>
        <v>#REF!</v>
      </c>
      <c r="BW20" s="25" t="e">
        <f>IF(#REF!=15,26,0)</f>
        <v>#REF!</v>
      </c>
      <c r="BX20" s="25" t="e">
        <f>IF(#REF!=16,25,0)</f>
        <v>#REF!</v>
      </c>
      <c r="BY20" s="25" t="e">
        <f>IF(#REF!=17,24,0)</f>
        <v>#REF!</v>
      </c>
      <c r="BZ20" s="25" t="e">
        <f>IF(#REF!=18,23,0)</f>
        <v>#REF!</v>
      </c>
      <c r="CA20" s="25" t="e">
        <f>IF(#REF!=19,22,0)</f>
        <v>#REF!</v>
      </c>
      <c r="CB20" s="25" t="e">
        <f>IF(#REF!=20,21,0)</f>
        <v>#REF!</v>
      </c>
      <c r="CC20" s="25" t="e">
        <f>IF(#REF!=21,20,0)</f>
        <v>#REF!</v>
      </c>
      <c r="CD20" s="25" t="e">
        <f>IF(#REF!=22,19,0)</f>
        <v>#REF!</v>
      </c>
      <c r="CE20" s="25" t="e">
        <f>IF(#REF!=23,18,0)</f>
        <v>#REF!</v>
      </c>
      <c r="CF20" s="25" t="e">
        <f>IF(#REF!=24,17,0)</f>
        <v>#REF!</v>
      </c>
      <c r="CG20" s="25" t="e">
        <f>IF(#REF!=25,16,0)</f>
        <v>#REF!</v>
      </c>
      <c r="CH20" s="25" t="e">
        <f>IF(#REF!=26,15,0)</f>
        <v>#REF!</v>
      </c>
      <c r="CI20" s="25" t="e">
        <f>IF(#REF!=27,14,0)</f>
        <v>#REF!</v>
      </c>
      <c r="CJ20" s="25" t="e">
        <f>IF(#REF!=28,13,0)</f>
        <v>#REF!</v>
      </c>
      <c r="CK20" s="25" t="e">
        <f>IF(#REF!=29,12,0)</f>
        <v>#REF!</v>
      </c>
      <c r="CL20" s="25" t="e">
        <f>IF(#REF!=30,11,0)</f>
        <v>#REF!</v>
      </c>
      <c r="CM20" s="25" t="e">
        <f>IF(#REF!=31,10,0)</f>
        <v>#REF!</v>
      </c>
      <c r="CN20" s="25" t="e">
        <f>IF(#REF!=32,9,0)</f>
        <v>#REF!</v>
      </c>
      <c r="CO20" s="25" t="e">
        <f>IF(#REF!=33,8,0)</f>
        <v>#REF!</v>
      </c>
      <c r="CP20" s="25" t="e">
        <f>IF(#REF!=34,7,0)</f>
        <v>#REF!</v>
      </c>
      <c r="CQ20" s="25" t="e">
        <f>IF(#REF!=35,6,0)</f>
        <v>#REF!</v>
      </c>
      <c r="CR20" s="25" t="e">
        <f>IF(#REF!=36,5,0)</f>
        <v>#REF!</v>
      </c>
      <c r="CS20" s="25" t="e">
        <f>IF(#REF!=37,4,0)</f>
        <v>#REF!</v>
      </c>
      <c r="CT20" s="25" t="e">
        <f>IF(#REF!=38,3,0)</f>
        <v>#REF!</v>
      </c>
      <c r="CU20" s="25" t="e">
        <f>IF(#REF!=39,2,0)</f>
        <v>#REF!</v>
      </c>
      <c r="CV20" s="25" t="e">
        <f>IF(#REF!=40,1,0)</f>
        <v>#REF!</v>
      </c>
      <c r="CW20" s="25" t="e">
        <f>IF(#REF!&gt;20,0,0)</f>
        <v>#REF!</v>
      </c>
      <c r="CX20" s="25" t="e">
        <f>IF(#REF!="сх",0,0)</f>
        <v>#REF!</v>
      </c>
      <c r="CY20" s="25" t="e">
        <f>SUM(BI20:CX20)</f>
        <v>#REF!</v>
      </c>
      <c r="CZ20" s="25" t="e">
        <f>IF(#REF!=1,45,0)</f>
        <v>#REF!</v>
      </c>
      <c r="DA20" s="25" t="e">
        <f>IF(#REF!=2,42,0)</f>
        <v>#REF!</v>
      </c>
      <c r="DB20" s="25" t="e">
        <f>IF(#REF!=3,40,0)</f>
        <v>#REF!</v>
      </c>
      <c r="DC20" s="25" t="e">
        <f>IF(#REF!=4,38,0)</f>
        <v>#REF!</v>
      </c>
      <c r="DD20" s="25" t="e">
        <f>IF(#REF!=5,36,0)</f>
        <v>#REF!</v>
      </c>
      <c r="DE20" s="25" t="e">
        <f>IF(#REF!=6,35,0)</f>
        <v>#REF!</v>
      </c>
      <c r="DF20" s="25" t="e">
        <f>IF(#REF!=7,34,0)</f>
        <v>#REF!</v>
      </c>
      <c r="DG20" s="25" t="e">
        <f>IF(#REF!=8,33,0)</f>
        <v>#REF!</v>
      </c>
      <c r="DH20" s="25" t="e">
        <f>IF(#REF!=9,32,0)</f>
        <v>#REF!</v>
      </c>
      <c r="DI20" s="25" t="e">
        <f>IF(#REF!=10,31,0)</f>
        <v>#REF!</v>
      </c>
      <c r="DJ20" s="25" t="e">
        <f>IF(#REF!=11,30,0)</f>
        <v>#REF!</v>
      </c>
      <c r="DK20" s="25" t="e">
        <f>IF(#REF!=12,29,0)</f>
        <v>#REF!</v>
      </c>
      <c r="DL20" s="25" t="e">
        <f>IF(#REF!=13,28,0)</f>
        <v>#REF!</v>
      </c>
      <c r="DM20" s="25" t="e">
        <f>IF(#REF!=14,27,0)</f>
        <v>#REF!</v>
      </c>
      <c r="DN20" s="25" t="e">
        <f>IF(#REF!=15,26,0)</f>
        <v>#REF!</v>
      </c>
      <c r="DO20" s="25" t="e">
        <f>IF(#REF!=16,25,0)</f>
        <v>#REF!</v>
      </c>
      <c r="DP20" s="25" t="e">
        <f>IF(#REF!=17,24,0)</f>
        <v>#REF!</v>
      </c>
      <c r="DQ20" s="25" t="e">
        <f>IF(#REF!=18,23,0)</f>
        <v>#REF!</v>
      </c>
      <c r="DR20" s="25" t="e">
        <f>IF(#REF!=19,22,0)</f>
        <v>#REF!</v>
      </c>
      <c r="DS20" s="25" t="e">
        <f>IF(#REF!=20,21,0)</f>
        <v>#REF!</v>
      </c>
      <c r="DT20" s="25" t="e">
        <f>IF(#REF!=21,20,0)</f>
        <v>#REF!</v>
      </c>
      <c r="DU20" s="25" t="e">
        <f>IF(#REF!=22,19,0)</f>
        <v>#REF!</v>
      </c>
      <c r="DV20" s="25" t="e">
        <f>IF(#REF!=23,18,0)</f>
        <v>#REF!</v>
      </c>
      <c r="DW20" s="25" t="e">
        <f>IF(#REF!=24,17,0)</f>
        <v>#REF!</v>
      </c>
      <c r="DX20" s="25" t="e">
        <f>IF(#REF!=25,16,0)</f>
        <v>#REF!</v>
      </c>
      <c r="DY20" s="25" t="e">
        <f>IF(#REF!=26,15,0)</f>
        <v>#REF!</v>
      </c>
      <c r="DZ20" s="25" t="e">
        <f>IF(#REF!=27,14,0)</f>
        <v>#REF!</v>
      </c>
      <c r="EA20" s="25" t="e">
        <f>IF(#REF!=28,13,0)</f>
        <v>#REF!</v>
      </c>
      <c r="EB20" s="25" t="e">
        <f>IF(#REF!=29,12,0)</f>
        <v>#REF!</v>
      </c>
      <c r="EC20" s="25" t="e">
        <f>IF(#REF!=30,11,0)</f>
        <v>#REF!</v>
      </c>
      <c r="ED20" s="25" t="e">
        <f>IF(#REF!=31,10,0)</f>
        <v>#REF!</v>
      </c>
      <c r="EE20" s="25" t="e">
        <f>IF(#REF!=32,9,0)</f>
        <v>#REF!</v>
      </c>
      <c r="EF20" s="25" t="e">
        <f>IF(#REF!=33,8,0)</f>
        <v>#REF!</v>
      </c>
      <c r="EG20" s="25" t="e">
        <f>IF(#REF!=34,7,0)</f>
        <v>#REF!</v>
      </c>
      <c r="EH20" s="25" t="e">
        <f>IF(#REF!=35,6,0)</f>
        <v>#REF!</v>
      </c>
      <c r="EI20" s="25" t="e">
        <f>IF(#REF!=36,5,0)</f>
        <v>#REF!</v>
      </c>
      <c r="EJ20" s="25" t="e">
        <f>IF(#REF!=37,4,0)</f>
        <v>#REF!</v>
      </c>
      <c r="EK20" s="25" t="e">
        <f>IF(#REF!=38,3,0)</f>
        <v>#REF!</v>
      </c>
      <c r="EL20" s="25" t="e">
        <f>IF(#REF!=39,2,0)</f>
        <v>#REF!</v>
      </c>
      <c r="EM20" s="25" t="e">
        <f>IF(#REF!=40,1,0)</f>
        <v>#REF!</v>
      </c>
      <c r="EN20" s="25" t="e">
        <f>IF(#REF!&gt;20,0,0)</f>
        <v>#REF!</v>
      </c>
      <c r="EO20" s="25" t="e">
        <f>IF(#REF!="сх",0,0)</f>
        <v>#REF!</v>
      </c>
      <c r="EP20" s="25" t="e">
        <f>SUM(CZ20:EO20)</f>
        <v>#REF!</v>
      </c>
      <c r="EQ20" s="25"/>
      <c r="ER20" s="25" t="e">
        <f>IF(#REF!="сх","ноль",IF(#REF!&gt;0,#REF!,"Ноль"))</f>
        <v>#REF!</v>
      </c>
      <c r="ES20" s="25" t="e">
        <f>IF(#REF!="сх","ноль",IF(#REF!&gt;0,#REF!,"Ноль"))</f>
        <v>#REF!</v>
      </c>
      <c r="ET20" s="25"/>
      <c r="EU20" s="25" t="e">
        <f>MIN(ER20,ES20)</f>
        <v>#REF!</v>
      </c>
      <c r="EV20" s="25" t="e">
        <f>IF(K20=#REF!,IF(#REF!&lt;#REF!,#REF!,EZ20),#REF!)</f>
        <v>#REF!</v>
      </c>
      <c r="EW20" s="25" t="e">
        <f>IF(K20=#REF!,IF(#REF!&lt;#REF!,0,1))</f>
        <v>#REF!</v>
      </c>
      <c r="EX20" s="25" t="e">
        <f>IF(AND(EU20&gt;=21,EU20&lt;&gt;0),EU20,IF(K20&lt;#REF!,"СТОП",EV20+EW20))</f>
        <v>#REF!</v>
      </c>
      <c r="EY20" s="25"/>
      <c r="EZ20" s="25">
        <v>15</v>
      </c>
      <c r="FA20" s="25">
        <v>16</v>
      </c>
      <c r="FB20" s="25"/>
      <c r="FC20" s="27" t="e">
        <f>IF(#REF!=1,25,0)</f>
        <v>#REF!</v>
      </c>
      <c r="FD20" s="27" t="e">
        <f>IF(#REF!=2,22,0)</f>
        <v>#REF!</v>
      </c>
      <c r="FE20" s="27" t="e">
        <f>IF(#REF!=3,20,0)</f>
        <v>#REF!</v>
      </c>
      <c r="FF20" s="27" t="e">
        <f>IF(#REF!=4,18,0)</f>
        <v>#REF!</v>
      </c>
      <c r="FG20" s="27" t="e">
        <f>IF(#REF!=5,16,0)</f>
        <v>#REF!</v>
      </c>
      <c r="FH20" s="27" t="e">
        <f>IF(#REF!=6,15,0)</f>
        <v>#REF!</v>
      </c>
      <c r="FI20" s="27" t="e">
        <f>IF(#REF!=7,14,0)</f>
        <v>#REF!</v>
      </c>
      <c r="FJ20" s="27" t="e">
        <f>IF(#REF!=8,13,0)</f>
        <v>#REF!</v>
      </c>
      <c r="FK20" s="27" t="e">
        <f>IF(#REF!=9,12,0)</f>
        <v>#REF!</v>
      </c>
      <c r="FL20" s="27" t="e">
        <f>IF(#REF!=10,11,0)</f>
        <v>#REF!</v>
      </c>
      <c r="FM20" s="27" t="e">
        <f>IF(#REF!=11,10,0)</f>
        <v>#REF!</v>
      </c>
      <c r="FN20" s="27" t="e">
        <f>IF(#REF!=12,9,0)</f>
        <v>#REF!</v>
      </c>
      <c r="FO20" s="27" t="e">
        <f>IF(#REF!=13,8,0)</f>
        <v>#REF!</v>
      </c>
      <c r="FP20" s="27" t="e">
        <f>IF(#REF!=14,7,0)</f>
        <v>#REF!</v>
      </c>
      <c r="FQ20" s="27" t="e">
        <f>IF(#REF!=15,6,0)</f>
        <v>#REF!</v>
      </c>
      <c r="FR20" s="27" t="e">
        <f>IF(#REF!=16,5,0)</f>
        <v>#REF!</v>
      </c>
      <c r="FS20" s="27" t="e">
        <f>IF(#REF!=17,4,0)</f>
        <v>#REF!</v>
      </c>
      <c r="FT20" s="27" t="e">
        <f>IF(#REF!=18,3,0)</f>
        <v>#REF!</v>
      </c>
      <c r="FU20" s="27" t="e">
        <f>IF(#REF!=19,2,0)</f>
        <v>#REF!</v>
      </c>
      <c r="FV20" s="27" t="e">
        <f>IF(#REF!=20,1,0)</f>
        <v>#REF!</v>
      </c>
      <c r="FW20" s="27" t="e">
        <f>IF(#REF!&gt;20,0,0)</f>
        <v>#REF!</v>
      </c>
      <c r="FX20" s="27" t="e">
        <f>IF(#REF!="сх",0,0)</f>
        <v>#REF!</v>
      </c>
      <c r="FY20" s="27" t="e">
        <f>SUM(FC20:FX20)</f>
        <v>#REF!</v>
      </c>
      <c r="FZ20" s="27" t="e">
        <f>IF(#REF!=1,25,0)</f>
        <v>#REF!</v>
      </c>
      <c r="GA20" s="27" t="e">
        <f>IF(#REF!=2,22,0)</f>
        <v>#REF!</v>
      </c>
      <c r="GB20" s="27" t="e">
        <f>IF(#REF!=3,20,0)</f>
        <v>#REF!</v>
      </c>
      <c r="GC20" s="27" t="e">
        <f>IF(#REF!=4,18,0)</f>
        <v>#REF!</v>
      </c>
      <c r="GD20" s="27" t="e">
        <f>IF(#REF!=5,16,0)</f>
        <v>#REF!</v>
      </c>
      <c r="GE20" s="27" t="e">
        <f>IF(#REF!=6,15,0)</f>
        <v>#REF!</v>
      </c>
      <c r="GF20" s="27" t="e">
        <f>IF(#REF!=7,14,0)</f>
        <v>#REF!</v>
      </c>
      <c r="GG20" s="27" t="e">
        <f>IF(#REF!=8,13,0)</f>
        <v>#REF!</v>
      </c>
      <c r="GH20" s="27" t="e">
        <f>IF(#REF!=9,12,0)</f>
        <v>#REF!</v>
      </c>
      <c r="GI20" s="27" t="e">
        <f>IF(#REF!=10,11,0)</f>
        <v>#REF!</v>
      </c>
      <c r="GJ20" s="27" t="e">
        <f>IF(#REF!=11,10,0)</f>
        <v>#REF!</v>
      </c>
      <c r="GK20" s="27" t="e">
        <f>IF(#REF!=12,9,0)</f>
        <v>#REF!</v>
      </c>
      <c r="GL20" s="27" t="e">
        <f>IF(#REF!=13,8,0)</f>
        <v>#REF!</v>
      </c>
      <c r="GM20" s="27" t="e">
        <f>IF(#REF!=14,7,0)</f>
        <v>#REF!</v>
      </c>
      <c r="GN20" s="27" t="e">
        <f>IF(#REF!=15,6,0)</f>
        <v>#REF!</v>
      </c>
      <c r="GO20" s="27" t="e">
        <f>IF(#REF!=16,5,0)</f>
        <v>#REF!</v>
      </c>
      <c r="GP20" s="27" t="e">
        <f>IF(#REF!=17,4,0)</f>
        <v>#REF!</v>
      </c>
      <c r="GQ20" s="27" t="e">
        <f>IF(#REF!=18,3,0)</f>
        <v>#REF!</v>
      </c>
      <c r="GR20" s="27" t="e">
        <f>IF(#REF!=19,2,0)</f>
        <v>#REF!</v>
      </c>
      <c r="GS20" s="27" t="e">
        <f>IF(#REF!=20,1,0)</f>
        <v>#REF!</v>
      </c>
      <c r="GT20" s="27" t="e">
        <f>IF(#REF!&gt;20,0,0)</f>
        <v>#REF!</v>
      </c>
      <c r="GU20" s="27" t="e">
        <f>IF(#REF!="сх",0,0)</f>
        <v>#REF!</v>
      </c>
      <c r="GV20" s="27" t="e">
        <f>SUM(FZ20:GU20)</f>
        <v>#REF!</v>
      </c>
      <c r="GW20" s="27" t="e">
        <f>IF(#REF!=1,100,0)</f>
        <v>#REF!</v>
      </c>
      <c r="GX20" s="27" t="e">
        <f>IF(#REF!=2,98,0)</f>
        <v>#REF!</v>
      </c>
      <c r="GY20" s="27" t="e">
        <f>IF(#REF!=3,95,0)</f>
        <v>#REF!</v>
      </c>
      <c r="GZ20" s="27" t="e">
        <f>IF(#REF!=4,93,0)</f>
        <v>#REF!</v>
      </c>
      <c r="HA20" s="27" t="e">
        <f>IF(#REF!=5,90,0)</f>
        <v>#REF!</v>
      </c>
      <c r="HB20" s="27" t="e">
        <f>IF(#REF!=6,88,0)</f>
        <v>#REF!</v>
      </c>
      <c r="HC20" s="27" t="e">
        <f>IF(#REF!=7,85,0)</f>
        <v>#REF!</v>
      </c>
      <c r="HD20" s="27" t="e">
        <f>IF(#REF!=8,83,0)</f>
        <v>#REF!</v>
      </c>
      <c r="HE20" s="27" t="e">
        <f>IF(#REF!=9,80,0)</f>
        <v>#REF!</v>
      </c>
      <c r="HF20" s="27" t="e">
        <f>IF(#REF!=10,78,0)</f>
        <v>#REF!</v>
      </c>
      <c r="HG20" s="27" t="e">
        <f>IF(#REF!=11,75,0)</f>
        <v>#REF!</v>
      </c>
      <c r="HH20" s="27" t="e">
        <f>IF(#REF!=12,73,0)</f>
        <v>#REF!</v>
      </c>
      <c r="HI20" s="27" t="e">
        <f>IF(#REF!=13,70,0)</f>
        <v>#REF!</v>
      </c>
      <c r="HJ20" s="27" t="e">
        <f>IF(#REF!=14,68,0)</f>
        <v>#REF!</v>
      </c>
      <c r="HK20" s="27" t="e">
        <f>IF(#REF!=15,65,0)</f>
        <v>#REF!</v>
      </c>
      <c r="HL20" s="27" t="e">
        <f>IF(#REF!=16,63,0)</f>
        <v>#REF!</v>
      </c>
      <c r="HM20" s="27" t="e">
        <f>IF(#REF!=17,60,0)</f>
        <v>#REF!</v>
      </c>
      <c r="HN20" s="27" t="e">
        <f>IF(#REF!=18,58,0)</f>
        <v>#REF!</v>
      </c>
      <c r="HO20" s="27" t="e">
        <f>IF(#REF!=19,55,0)</f>
        <v>#REF!</v>
      </c>
      <c r="HP20" s="27" t="e">
        <f>IF(#REF!=20,53,0)</f>
        <v>#REF!</v>
      </c>
      <c r="HQ20" s="27" t="e">
        <f>IF(#REF!&gt;20,0,0)</f>
        <v>#REF!</v>
      </c>
      <c r="HR20" s="27" t="e">
        <f>IF(#REF!="сх",0,0)</f>
        <v>#REF!</v>
      </c>
      <c r="HS20" s="27" t="e">
        <f>SUM(GW20:HR20)</f>
        <v>#REF!</v>
      </c>
      <c r="HT20" s="27" t="e">
        <f>IF(#REF!=1,100,0)</f>
        <v>#REF!</v>
      </c>
      <c r="HU20" s="27" t="e">
        <f>IF(#REF!=2,98,0)</f>
        <v>#REF!</v>
      </c>
      <c r="HV20" s="27" t="e">
        <f>IF(#REF!=3,95,0)</f>
        <v>#REF!</v>
      </c>
      <c r="HW20" s="27" t="e">
        <f>IF(#REF!=4,93,0)</f>
        <v>#REF!</v>
      </c>
      <c r="HX20" s="27" t="e">
        <f>IF(#REF!=5,90,0)</f>
        <v>#REF!</v>
      </c>
      <c r="HY20" s="27" t="e">
        <f>IF(#REF!=6,88,0)</f>
        <v>#REF!</v>
      </c>
      <c r="HZ20" s="27" t="e">
        <f>IF(#REF!=7,85,0)</f>
        <v>#REF!</v>
      </c>
      <c r="IA20" s="27" t="e">
        <f>IF(#REF!=8,83,0)</f>
        <v>#REF!</v>
      </c>
      <c r="IB20" s="27" t="e">
        <f>IF(#REF!=9,80,0)</f>
        <v>#REF!</v>
      </c>
      <c r="IC20" s="27" t="e">
        <f>IF(#REF!=10,78,0)</f>
        <v>#REF!</v>
      </c>
      <c r="ID20" s="27" t="e">
        <f>IF(#REF!=11,75,0)</f>
        <v>#REF!</v>
      </c>
      <c r="IE20" s="27" t="e">
        <f>IF(#REF!=12,73,0)</f>
        <v>#REF!</v>
      </c>
      <c r="IF20" s="27" t="e">
        <f>IF(#REF!=13,70,0)</f>
        <v>#REF!</v>
      </c>
      <c r="IG20" s="27" t="e">
        <f>IF(#REF!=14,68,0)</f>
        <v>#REF!</v>
      </c>
      <c r="IH20" s="27" t="e">
        <f>IF(#REF!=15,65,0)</f>
        <v>#REF!</v>
      </c>
      <c r="II20" s="27" t="e">
        <f>IF(#REF!=16,63,0)</f>
        <v>#REF!</v>
      </c>
      <c r="IJ20" s="27" t="e">
        <f>IF(#REF!=17,60,0)</f>
        <v>#REF!</v>
      </c>
      <c r="IK20" s="27" t="e">
        <f>IF(#REF!=18,58,0)</f>
        <v>#REF!</v>
      </c>
      <c r="IL20" s="27" t="e">
        <f>IF(#REF!=19,55,0)</f>
        <v>#REF!</v>
      </c>
      <c r="IM20" s="27" t="e">
        <f>IF(#REF!=20,53,0)</f>
        <v>#REF!</v>
      </c>
      <c r="IN20" s="27" t="e">
        <f>IF(#REF!&gt;20,0,0)</f>
        <v>#REF!</v>
      </c>
      <c r="IO20" s="27" t="e">
        <f>IF(#REF!="сх",0,0)</f>
        <v>#REF!</v>
      </c>
      <c r="IP20" s="27" t="e">
        <f>SUM(HT20:IO20)</f>
        <v>#REF!</v>
      </c>
      <c r="IQ20" s="25"/>
      <c r="IR20" s="25"/>
      <c r="IS20" s="25"/>
      <c r="IT20" s="25"/>
      <c r="IU20" s="25"/>
      <c r="IV20" s="25"/>
    </row>
    <row r="21" spans="1:256" s="3" customFormat="1" ht="34.5">
      <c r="A21" s="70"/>
      <c r="B21" s="72"/>
      <c r="C21" s="74"/>
      <c r="D21" s="56" t="s">
        <v>40</v>
      </c>
      <c r="E21" s="49">
        <v>65</v>
      </c>
      <c r="F21" s="51">
        <v>31</v>
      </c>
      <c r="G21" s="47">
        <v>5</v>
      </c>
      <c r="H21" s="48">
        <v>36</v>
      </c>
      <c r="I21" s="47">
        <v>6</v>
      </c>
      <c r="J21" s="48">
        <v>35</v>
      </c>
      <c r="K21" s="76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70"/>
      <c r="B22" s="72"/>
      <c r="C22" s="74"/>
      <c r="D22" s="56" t="s">
        <v>55</v>
      </c>
      <c r="E22" s="49">
        <v>65</v>
      </c>
      <c r="F22" s="51">
        <v>84</v>
      </c>
      <c r="G22" s="47">
        <v>8</v>
      </c>
      <c r="H22" s="48">
        <v>33</v>
      </c>
      <c r="I22" s="47">
        <v>12</v>
      </c>
      <c r="J22" s="48">
        <v>29</v>
      </c>
      <c r="K22" s="76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4.5">
      <c r="A23" s="70"/>
      <c r="B23" s="72"/>
      <c r="C23" s="74"/>
      <c r="D23" s="56" t="s">
        <v>41</v>
      </c>
      <c r="E23" s="49">
        <v>85</v>
      </c>
      <c r="F23" s="51">
        <v>500</v>
      </c>
      <c r="G23" s="63">
        <v>4</v>
      </c>
      <c r="H23" s="64">
        <v>38</v>
      </c>
      <c r="I23" s="63">
        <v>5</v>
      </c>
      <c r="J23" s="64">
        <v>36</v>
      </c>
      <c r="K23" s="76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4.5">
      <c r="A24" s="70"/>
      <c r="B24" s="72"/>
      <c r="C24" s="74"/>
      <c r="D24" s="56" t="s">
        <v>54</v>
      </c>
      <c r="E24" s="49">
        <v>85</v>
      </c>
      <c r="F24" s="51">
        <v>123</v>
      </c>
      <c r="G24" s="47">
        <v>8</v>
      </c>
      <c r="H24" s="48">
        <v>33</v>
      </c>
      <c r="I24" s="47">
        <v>7</v>
      </c>
      <c r="J24" s="48">
        <v>34</v>
      </c>
      <c r="K24" s="76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4.5">
      <c r="A25" s="70"/>
      <c r="B25" s="72"/>
      <c r="C25" s="74"/>
      <c r="D25" s="56" t="s">
        <v>119</v>
      </c>
      <c r="E25" s="49">
        <v>85</v>
      </c>
      <c r="F25" s="51">
        <v>197</v>
      </c>
      <c r="G25" s="47" t="s">
        <v>117</v>
      </c>
      <c r="H25" s="48">
        <v>0</v>
      </c>
      <c r="I25" s="47" t="s">
        <v>117</v>
      </c>
      <c r="J25" s="48">
        <v>0</v>
      </c>
      <c r="K25" s="76"/>
      <c r="L25" s="24"/>
      <c r="M25" s="25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5"/>
      <c r="IR25" s="25"/>
      <c r="IS25" s="25"/>
      <c r="IT25" s="25"/>
      <c r="IU25" s="25"/>
      <c r="IV25" s="25"/>
    </row>
    <row r="26" spans="1:256" s="3" customFormat="1" ht="34.5">
      <c r="A26" s="70"/>
      <c r="B26" s="72"/>
      <c r="C26" s="74"/>
      <c r="D26" s="56" t="s">
        <v>42</v>
      </c>
      <c r="E26" s="49" t="s">
        <v>43</v>
      </c>
      <c r="F26" s="51">
        <v>761</v>
      </c>
      <c r="G26" s="63">
        <v>1</v>
      </c>
      <c r="H26" s="64">
        <v>45</v>
      </c>
      <c r="I26" s="63">
        <v>1</v>
      </c>
      <c r="J26" s="64">
        <v>45</v>
      </c>
      <c r="K26" s="76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70"/>
      <c r="B27" s="72"/>
      <c r="C27" s="74"/>
      <c r="D27" s="56" t="s">
        <v>31</v>
      </c>
      <c r="E27" s="49" t="s">
        <v>56</v>
      </c>
      <c r="F27" s="51">
        <v>324</v>
      </c>
      <c r="G27" s="47">
        <v>6</v>
      </c>
      <c r="H27" s="48">
        <v>35</v>
      </c>
      <c r="I27" s="47">
        <v>6</v>
      </c>
      <c r="J27" s="48">
        <v>35</v>
      </c>
      <c r="K27" s="76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70"/>
      <c r="B28" s="72"/>
      <c r="C28" s="74"/>
      <c r="D28" s="56" t="s">
        <v>44</v>
      </c>
      <c r="E28" s="49" t="s">
        <v>43</v>
      </c>
      <c r="F28" s="51">
        <v>177</v>
      </c>
      <c r="G28" s="47">
        <v>12</v>
      </c>
      <c r="H28" s="48">
        <v>29</v>
      </c>
      <c r="I28" s="47">
        <v>8</v>
      </c>
      <c r="J28" s="48">
        <v>33</v>
      </c>
      <c r="K28" s="76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70"/>
      <c r="B29" s="72"/>
      <c r="C29" s="74"/>
      <c r="D29" s="56" t="s">
        <v>57</v>
      </c>
      <c r="E29" s="49" t="s">
        <v>58</v>
      </c>
      <c r="F29" s="51">
        <v>70</v>
      </c>
      <c r="G29" s="47">
        <v>6</v>
      </c>
      <c r="H29" s="48">
        <v>35</v>
      </c>
      <c r="I29" s="63">
        <v>4</v>
      </c>
      <c r="J29" s="64">
        <v>38</v>
      </c>
      <c r="K29" s="76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5.25" thickBot="1">
      <c r="A30" s="70"/>
      <c r="B30" s="72"/>
      <c r="C30" s="74"/>
      <c r="D30" s="56" t="s">
        <v>46</v>
      </c>
      <c r="E30" s="49" t="s">
        <v>45</v>
      </c>
      <c r="F30" s="51">
        <v>669</v>
      </c>
      <c r="G30" s="63">
        <v>3</v>
      </c>
      <c r="H30" s="64">
        <v>40</v>
      </c>
      <c r="I30" s="47" t="s">
        <v>1</v>
      </c>
      <c r="J30" s="48">
        <v>0</v>
      </c>
      <c r="K30" s="76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s="3" customFormat="1" ht="34.5">
      <c r="A31" s="69">
        <v>3</v>
      </c>
      <c r="B31" s="71" t="s">
        <v>85</v>
      </c>
      <c r="C31" s="71" t="s">
        <v>86</v>
      </c>
      <c r="D31" s="57" t="s">
        <v>118</v>
      </c>
      <c r="E31" s="39">
        <v>65</v>
      </c>
      <c r="F31" s="39">
        <v>757</v>
      </c>
      <c r="G31" s="61" t="s">
        <v>1</v>
      </c>
      <c r="H31" s="53">
        <v>0</v>
      </c>
      <c r="I31" s="61">
        <v>4</v>
      </c>
      <c r="J31" s="62">
        <v>38</v>
      </c>
      <c r="K31" s="69">
        <v>257</v>
      </c>
      <c r="L31" s="24" t="e">
        <f>#REF!+#REF!</f>
        <v>#REF!</v>
      </c>
      <c r="M31" s="25"/>
      <c r="N31" s="26"/>
      <c r="O31" s="25" t="e">
        <f>IF(#REF!=1,25,0)</f>
        <v>#REF!</v>
      </c>
      <c r="P31" s="25" t="e">
        <f>IF(#REF!=2,22,0)</f>
        <v>#REF!</v>
      </c>
      <c r="Q31" s="25" t="e">
        <f>IF(#REF!=3,20,0)</f>
        <v>#REF!</v>
      </c>
      <c r="R31" s="25" t="e">
        <f>IF(#REF!=4,18,0)</f>
        <v>#REF!</v>
      </c>
      <c r="S31" s="25" t="e">
        <f>IF(#REF!=5,16,0)</f>
        <v>#REF!</v>
      </c>
      <c r="T31" s="25" t="e">
        <f>IF(#REF!=6,15,0)</f>
        <v>#REF!</v>
      </c>
      <c r="U31" s="25" t="e">
        <f>IF(#REF!=7,14,0)</f>
        <v>#REF!</v>
      </c>
      <c r="V31" s="25" t="e">
        <f>IF(#REF!=8,13,0)</f>
        <v>#REF!</v>
      </c>
      <c r="W31" s="25" t="e">
        <f>IF(#REF!=9,12,0)</f>
        <v>#REF!</v>
      </c>
      <c r="X31" s="25" t="e">
        <f>IF(#REF!=10,11,0)</f>
        <v>#REF!</v>
      </c>
      <c r="Y31" s="25" t="e">
        <f>IF(#REF!=11,10,0)</f>
        <v>#REF!</v>
      </c>
      <c r="Z31" s="25" t="e">
        <f>IF(#REF!=12,9,0)</f>
        <v>#REF!</v>
      </c>
      <c r="AA31" s="25" t="e">
        <f>IF(#REF!=13,8,0)</f>
        <v>#REF!</v>
      </c>
      <c r="AB31" s="25" t="e">
        <f>IF(#REF!=14,7,0)</f>
        <v>#REF!</v>
      </c>
      <c r="AC31" s="25" t="e">
        <f>IF(#REF!=15,6,0)</f>
        <v>#REF!</v>
      </c>
      <c r="AD31" s="25" t="e">
        <f>IF(#REF!=16,5,0)</f>
        <v>#REF!</v>
      </c>
      <c r="AE31" s="25" t="e">
        <f>IF(#REF!=17,4,0)</f>
        <v>#REF!</v>
      </c>
      <c r="AF31" s="25" t="e">
        <f>IF(#REF!=18,3,0)</f>
        <v>#REF!</v>
      </c>
      <c r="AG31" s="25" t="e">
        <f>IF(#REF!=19,2,0)</f>
        <v>#REF!</v>
      </c>
      <c r="AH31" s="25" t="e">
        <f>IF(#REF!=20,1,0)</f>
        <v>#REF!</v>
      </c>
      <c r="AI31" s="25" t="e">
        <f>IF(#REF!&gt;20,0,0)</f>
        <v>#REF!</v>
      </c>
      <c r="AJ31" s="25" t="e">
        <f>IF(#REF!="сх",0,0)</f>
        <v>#REF!</v>
      </c>
      <c r="AK31" s="25" t="e">
        <f>SUM(O31:AI31)</f>
        <v>#REF!</v>
      </c>
      <c r="AL31" s="25" t="e">
        <f>IF(#REF!=1,25,0)</f>
        <v>#REF!</v>
      </c>
      <c r="AM31" s="25" t="e">
        <f>IF(#REF!=2,22,0)</f>
        <v>#REF!</v>
      </c>
      <c r="AN31" s="25" t="e">
        <f>IF(#REF!=3,20,0)</f>
        <v>#REF!</v>
      </c>
      <c r="AO31" s="25" t="e">
        <f>IF(#REF!=4,18,0)</f>
        <v>#REF!</v>
      </c>
      <c r="AP31" s="25" t="e">
        <f>IF(#REF!=5,16,0)</f>
        <v>#REF!</v>
      </c>
      <c r="AQ31" s="25" t="e">
        <f>IF(#REF!=6,15,0)</f>
        <v>#REF!</v>
      </c>
      <c r="AR31" s="25" t="e">
        <f>IF(#REF!=7,14,0)</f>
        <v>#REF!</v>
      </c>
      <c r="AS31" s="25" t="e">
        <f>IF(#REF!=8,13,0)</f>
        <v>#REF!</v>
      </c>
      <c r="AT31" s="25" t="e">
        <f>IF(#REF!=9,12,0)</f>
        <v>#REF!</v>
      </c>
      <c r="AU31" s="25" t="e">
        <f>IF(#REF!=10,11,0)</f>
        <v>#REF!</v>
      </c>
      <c r="AV31" s="25" t="e">
        <f>IF(#REF!=11,10,0)</f>
        <v>#REF!</v>
      </c>
      <c r="AW31" s="25" t="e">
        <f>IF(#REF!=12,9,0)</f>
        <v>#REF!</v>
      </c>
      <c r="AX31" s="25" t="e">
        <f>IF(#REF!=13,8,0)</f>
        <v>#REF!</v>
      </c>
      <c r="AY31" s="25" t="e">
        <f>IF(#REF!=14,7,0)</f>
        <v>#REF!</v>
      </c>
      <c r="AZ31" s="25" t="e">
        <f>IF(#REF!=15,6,0)</f>
        <v>#REF!</v>
      </c>
      <c r="BA31" s="25" t="e">
        <f>IF(#REF!=16,5,0)</f>
        <v>#REF!</v>
      </c>
      <c r="BB31" s="25" t="e">
        <f>IF(#REF!=17,4,0)</f>
        <v>#REF!</v>
      </c>
      <c r="BC31" s="25" t="e">
        <f>IF(#REF!=18,3,0)</f>
        <v>#REF!</v>
      </c>
      <c r="BD31" s="25" t="e">
        <f>IF(#REF!=19,2,0)</f>
        <v>#REF!</v>
      </c>
      <c r="BE31" s="25" t="e">
        <f>IF(#REF!=20,1,0)</f>
        <v>#REF!</v>
      </c>
      <c r="BF31" s="25" t="e">
        <f>IF(#REF!&gt;20,0,0)</f>
        <v>#REF!</v>
      </c>
      <c r="BG31" s="25" t="e">
        <f>IF(#REF!="сх",0,0)</f>
        <v>#REF!</v>
      </c>
      <c r="BH31" s="25" t="e">
        <f>SUM(AL31:BF31)</f>
        <v>#REF!</v>
      </c>
      <c r="BI31" s="25" t="e">
        <f>IF(#REF!=1,45,0)</f>
        <v>#REF!</v>
      </c>
      <c r="BJ31" s="25" t="e">
        <f>IF(#REF!=2,42,0)</f>
        <v>#REF!</v>
      </c>
      <c r="BK31" s="25" t="e">
        <f>IF(#REF!=3,40,0)</f>
        <v>#REF!</v>
      </c>
      <c r="BL31" s="25" t="e">
        <f>IF(#REF!=4,38,0)</f>
        <v>#REF!</v>
      </c>
      <c r="BM31" s="25" t="e">
        <f>IF(#REF!=5,36,0)</f>
        <v>#REF!</v>
      </c>
      <c r="BN31" s="25" t="e">
        <f>IF(#REF!=6,35,0)</f>
        <v>#REF!</v>
      </c>
      <c r="BO31" s="25" t="e">
        <f>IF(#REF!=7,34,0)</f>
        <v>#REF!</v>
      </c>
      <c r="BP31" s="25" t="e">
        <f>IF(#REF!=8,33,0)</f>
        <v>#REF!</v>
      </c>
      <c r="BQ31" s="25" t="e">
        <f>IF(#REF!=9,32,0)</f>
        <v>#REF!</v>
      </c>
      <c r="BR31" s="25" t="e">
        <f>IF(#REF!=10,31,0)</f>
        <v>#REF!</v>
      </c>
      <c r="BS31" s="25" t="e">
        <f>IF(#REF!=11,30,0)</f>
        <v>#REF!</v>
      </c>
      <c r="BT31" s="25" t="e">
        <f>IF(#REF!=12,29,0)</f>
        <v>#REF!</v>
      </c>
      <c r="BU31" s="25" t="e">
        <f>IF(#REF!=13,28,0)</f>
        <v>#REF!</v>
      </c>
      <c r="BV31" s="25" t="e">
        <f>IF(#REF!=14,27,0)</f>
        <v>#REF!</v>
      </c>
      <c r="BW31" s="25" t="e">
        <f>IF(#REF!=15,26,0)</f>
        <v>#REF!</v>
      </c>
      <c r="BX31" s="25" t="e">
        <f>IF(#REF!=16,25,0)</f>
        <v>#REF!</v>
      </c>
      <c r="BY31" s="25" t="e">
        <f>IF(#REF!=17,24,0)</f>
        <v>#REF!</v>
      </c>
      <c r="BZ31" s="25" t="e">
        <f>IF(#REF!=18,23,0)</f>
        <v>#REF!</v>
      </c>
      <c r="CA31" s="25" t="e">
        <f>IF(#REF!=19,22,0)</f>
        <v>#REF!</v>
      </c>
      <c r="CB31" s="25" t="e">
        <f>IF(#REF!=20,21,0)</f>
        <v>#REF!</v>
      </c>
      <c r="CC31" s="25" t="e">
        <f>IF(#REF!=21,20,0)</f>
        <v>#REF!</v>
      </c>
      <c r="CD31" s="25" t="e">
        <f>IF(#REF!=22,19,0)</f>
        <v>#REF!</v>
      </c>
      <c r="CE31" s="25" t="e">
        <f>IF(#REF!=23,18,0)</f>
        <v>#REF!</v>
      </c>
      <c r="CF31" s="25" t="e">
        <f>IF(#REF!=24,17,0)</f>
        <v>#REF!</v>
      </c>
      <c r="CG31" s="25" t="e">
        <f>IF(#REF!=25,16,0)</f>
        <v>#REF!</v>
      </c>
      <c r="CH31" s="25" t="e">
        <f>IF(#REF!=26,15,0)</f>
        <v>#REF!</v>
      </c>
      <c r="CI31" s="25" t="e">
        <f>IF(#REF!=27,14,0)</f>
        <v>#REF!</v>
      </c>
      <c r="CJ31" s="25" t="e">
        <f>IF(#REF!=28,13,0)</f>
        <v>#REF!</v>
      </c>
      <c r="CK31" s="25" t="e">
        <f>IF(#REF!=29,12,0)</f>
        <v>#REF!</v>
      </c>
      <c r="CL31" s="25" t="e">
        <f>IF(#REF!=30,11,0)</f>
        <v>#REF!</v>
      </c>
      <c r="CM31" s="25" t="e">
        <f>IF(#REF!=31,10,0)</f>
        <v>#REF!</v>
      </c>
      <c r="CN31" s="25" t="e">
        <f>IF(#REF!=32,9,0)</f>
        <v>#REF!</v>
      </c>
      <c r="CO31" s="25" t="e">
        <f>IF(#REF!=33,8,0)</f>
        <v>#REF!</v>
      </c>
      <c r="CP31" s="25" t="e">
        <f>IF(#REF!=34,7,0)</f>
        <v>#REF!</v>
      </c>
      <c r="CQ31" s="25" t="e">
        <f>IF(#REF!=35,6,0)</f>
        <v>#REF!</v>
      </c>
      <c r="CR31" s="25" t="e">
        <f>IF(#REF!=36,5,0)</f>
        <v>#REF!</v>
      </c>
      <c r="CS31" s="25" t="e">
        <f>IF(#REF!=37,4,0)</f>
        <v>#REF!</v>
      </c>
      <c r="CT31" s="25" t="e">
        <f>IF(#REF!=38,3,0)</f>
        <v>#REF!</v>
      </c>
      <c r="CU31" s="25" t="e">
        <f>IF(#REF!=39,2,0)</f>
        <v>#REF!</v>
      </c>
      <c r="CV31" s="25" t="e">
        <f>IF(#REF!=40,1,0)</f>
        <v>#REF!</v>
      </c>
      <c r="CW31" s="25" t="e">
        <f>IF(#REF!&gt;20,0,0)</f>
        <v>#REF!</v>
      </c>
      <c r="CX31" s="25" t="e">
        <f>IF(#REF!="сх",0,0)</f>
        <v>#REF!</v>
      </c>
      <c r="CY31" s="25" t="e">
        <f>SUM(BI31:CX31)</f>
        <v>#REF!</v>
      </c>
      <c r="CZ31" s="25" t="e">
        <f>IF(#REF!=1,45,0)</f>
        <v>#REF!</v>
      </c>
      <c r="DA31" s="25" t="e">
        <f>IF(#REF!=2,42,0)</f>
        <v>#REF!</v>
      </c>
      <c r="DB31" s="25" t="e">
        <f>IF(#REF!=3,40,0)</f>
        <v>#REF!</v>
      </c>
      <c r="DC31" s="25" t="e">
        <f>IF(#REF!=4,38,0)</f>
        <v>#REF!</v>
      </c>
      <c r="DD31" s="25" t="e">
        <f>IF(#REF!=5,36,0)</f>
        <v>#REF!</v>
      </c>
      <c r="DE31" s="25" t="e">
        <f>IF(#REF!=6,35,0)</f>
        <v>#REF!</v>
      </c>
      <c r="DF31" s="25" t="e">
        <f>IF(#REF!=7,34,0)</f>
        <v>#REF!</v>
      </c>
      <c r="DG31" s="25" t="e">
        <f>IF(#REF!=8,33,0)</f>
        <v>#REF!</v>
      </c>
      <c r="DH31" s="25" t="e">
        <f>IF(#REF!=9,32,0)</f>
        <v>#REF!</v>
      </c>
      <c r="DI31" s="25" t="e">
        <f>IF(#REF!=10,31,0)</f>
        <v>#REF!</v>
      </c>
      <c r="DJ31" s="25" t="e">
        <f>IF(#REF!=11,30,0)</f>
        <v>#REF!</v>
      </c>
      <c r="DK31" s="25" t="e">
        <f>IF(#REF!=12,29,0)</f>
        <v>#REF!</v>
      </c>
      <c r="DL31" s="25" t="e">
        <f>IF(#REF!=13,28,0)</f>
        <v>#REF!</v>
      </c>
      <c r="DM31" s="25" t="e">
        <f>IF(#REF!=14,27,0)</f>
        <v>#REF!</v>
      </c>
      <c r="DN31" s="25" t="e">
        <f>IF(#REF!=15,26,0)</f>
        <v>#REF!</v>
      </c>
      <c r="DO31" s="25" t="e">
        <f>IF(#REF!=16,25,0)</f>
        <v>#REF!</v>
      </c>
      <c r="DP31" s="25" t="e">
        <f>IF(#REF!=17,24,0)</f>
        <v>#REF!</v>
      </c>
      <c r="DQ31" s="25" t="e">
        <f>IF(#REF!=18,23,0)</f>
        <v>#REF!</v>
      </c>
      <c r="DR31" s="25" t="e">
        <f>IF(#REF!=19,22,0)</f>
        <v>#REF!</v>
      </c>
      <c r="DS31" s="25" t="e">
        <f>IF(#REF!=20,21,0)</f>
        <v>#REF!</v>
      </c>
      <c r="DT31" s="25" t="e">
        <f>IF(#REF!=21,20,0)</f>
        <v>#REF!</v>
      </c>
      <c r="DU31" s="25" t="e">
        <f>IF(#REF!=22,19,0)</f>
        <v>#REF!</v>
      </c>
      <c r="DV31" s="25" t="e">
        <f>IF(#REF!=23,18,0)</f>
        <v>#REF!</v>
      </c>
      <c r="DW31" s="25" t="e">
        <f>IF(#REF!=24,17,0)</f>
        <v>#REF!</v>
      </c>
      <c r="DX31" s="25" t="e">
        <f>IF(#REF!=25,16,0)</f>
        <v>#REF!</v>
      </c>
      <c r="DY31" s="25" t="e">
        <f>IF(#REF!=26,15,0)</f>
        <v>#REF!</v>
      </c>
      <c r="DZ31" s="25" t="e">
        <f>IF(#REF!=27,14,0)</f>
        <v>#REF!</v>
      </c>
      <c r="EA31" s="25" t="e">
        <f>IF(#REF!=28,13,0)</f>
        <v>#REF!</v>
      </c>
      <c r="EB31" s="25" t="e">
        <f>IF(#REF!=29,12,0)</f>
        <v>#REF!</v>
      </c>
      <c r="EC31" s="25" t="e">
        <f>IF(#REF!=30,11,0)</f>
        <v>#REF!</v>
      </c>
      <c r="ED31" s="25" t="e">
        <f>IF(#REF!=31,10,0)</f>
        <v>#REF!</v>
      </c>
      <c r="EE31" s="25" t="e">
        <f>IF(#REF!=32,9,0)</f>
        <v>#REF!</v>
      </c>
      <c r="EF31" s="25" t="e">
        <f>IF(#REF!=33,8,0)</f>
        <v>#REF!</v>
      </c>
      <c r="EG31" s="25" t="e">
        <f>IF(#REF!=34,7,0)</f>
        <v>#REF!</v>
      </c>
      <c r="EH31" s="25" t="e">
        <f>IF(#REF!=35,6,0)</f>
        <v>#REF!</v>
      </c>
      <c r="EI31" s="25" t="e">
        <f>IF(#REF!=36,5,0)</f>
        <v>#REF!</v>
      </c>
      <c r="EJ31" s="25" t="e">
        <f>IF(#REF!=37,4,0)</f>
        <v>#REF!</v>
      </c>
      <c r="EK31" s="25" t="e">
        <f>IF(#REF!=38,3,0)</f>
        <v>#REF!</v>
      </c>
      <c r="EL31" s="25" t="e">
        <f>IF(#REF!=39,2,0)</f>
        <v>#REF!</v>
      </c>
      <c r="EM31" s="25" t="e">
        <f>IF(#REF!=40,1,0)</f>
        <v>#REF!</v>
      </c>
      <c r="EN31" s="25" t="e">
        <f>IF(#REF!&gt;20,0,0)</f>
        <v>#REF!</v>
      </c>
      <c r="EO31" s="25" t="e">
        <f>IF(#REF!="сх",0,0)</f>
        <v>#REF!</v>
      </c>
      <c r="EP31" s="25" t="e">
        <f>SUM(CZ31:EO31)</f>
        <v>#REF!</v>
      </c>
      <c r="EQ31" s="25"/>
      <c r="ER31" s="25" t="e">
        <f>IF(#REF!="сх","ноль",IF(#REF!&gt;0,#REF!,"Ноль"))</f>
        <v>#REF!</v>
      </c>
      <c r="ES31" s="25" t="e">
        <f>IF(#REF!="сх","ноль",IF(#REF!&gt;0,#REF!,"Ноль"))</f>
        <v>#REF!</v>
      </c>
      <c r="ET31" s="25"/>
      <c r="EU31" s="25" t="e">
        <f>MIN(ER31,ES31)</f>
        <v>#REF!</v>
      </c>
      <c r="EV31" s="25" t="e">
        <f>IF(K31=#REF!,IF(#REF!&lt;#REF!,#REF!,EZ31),#REF!)</f>
        <v>#REF!</v>
      </c>
      <c r="EW31" s="25" t="e">
        <f>IF(K31=#REF!,IF(#REF!&lt;#REF!,0,1))</f>
        <v>#REF!</v>
      </c>
      <c r="EX31" s="25" t="e">
        <f>IF(AND(EU31&gt;=21,EU31&lt;&gt;0),EU31,IF(K31&lt;#REF!,"СТОП",EV31+EW31))</f>
        <v>#REF!</v>
      </c>
      <c r="EY31" s="25"/>
      <c r="EZ31" s="25">
        <v>15</v>
      </c>
      <c r="FA31" s="25">
        <v>16</v>
      </c>
      <c r="FB31" s="25"/>
      <c r="FC31" s="27" t="e">
        <f>IF(#REF!=1,25,0)</f>
        <v>#REF!</v>
      </c>
      <c r="FD31" s="27" t="e">
        <f>IF(#REF!=2,22,0)</f>
        <v>#REF!</v>
      </c>
      <c r="FE31" s="27" t="e">
        <f>IF(#REF!=3,20,0)</f>
        <v>#REF!</v>
      </c>
      <c r="FF31" s="27" t="e">
        <f>IF(#REF!=4,18,0)</f>
        <v>#REF!</v>
      </c>
      <c r="FG31" s="27" t="e">
        <f>IF(#REF!=5,16,0)</f>
        <v>#REF!</v>
      </c>
      <c r="FH31" s="27" t="e">
        <f>IF(#REF!=6,15,0)</f>
        <v>#REF!</v>
      </c>
      <c r="FI31" s="27" t="e">
        <f>IF(#REF!=7,14,0)</f>
        <v>#REF!</v>
      </c>
      <c r="FJ31" s="27" t="e">
        <f>IF(#REF!=8,13,0)</f>
        <v>#REF!</v>
      </c>
      <c r="FK31" s="27" t="e">
        <f>IF(#REF!=9,12,0)</f>
        <v>#REF!</v>
      </c>
      <c r="FL31" s="27" t="e">
        <f>IF(#REF!=10,11,0)</f>
        <v>#REF!</v>
      </c>
      <c r="FM31" s="27" t="e">
        <f>IF(#REF!=11,10,0)</f>
        <v>#REF!</v>
      </c>
      <c r="FN31" s="27" t="e">
        <f>IF(#REF!=12,9,0)</f>
        <v>#REF!</v>
      </c>
      <c r="FO31" s="27" t="e">
        <f>IF(#REF!=13,8,0)</f>
        <v>#REF!</v>
      </c>
      <c r="FP31" s="27" t="e">
        <f>IF(#REF!=14,7,0)</f>
        <v>#REF!</v>
      </c>
      <c r="FQ31" s="27" t="e">
        <f>IF(#REF!=15,6,0)</f>
        <v>#REF!</v>
      </c>
      <c r="FR31" s="27" t="e">
        <f>IF(#REF!=16,5,0)</f>
        <v>#REF!</v>
      </c>
      <c r="FS31" s="27" t="e">
        <f>IF(#REF!=17,4,0)</f>
        <v>#REF!</v>
      </c>
      <c r="FT31" s="27" t="e">
        <f>IF(#REF!=18,3,0)</f>
        <v>#REF!</v>
      </c>
      <c r="FU31" s="27" t="e">
        <f>IF(#REF!=19,2,0)</f>
        <v>#REF!</v>
      </c>
      <c r="FV31" s="27" t="e">
        <f>IF(#REF!=20,1,0)</f>
        <v>#REF!</v>
      </c>
      <c r="FW31" s="27" t="e">
        <f>IF(#REF!&gt;20,0,0)</f>
        <v>#REF!</v>
      </c>
      <c r="FX31" s="27" t="e">
        <f>IF(#REF!="сх",0,0)</f>
        <v>#REF!</v>
      </c>
      <c r="FY31" s="27" t="e">
        <f>SUM(FC31:FX31)</f>
        <v>#REF!</v>
      </c>
      <c r="FZ31" s="27" t="e">
        <f>IF(#REF!=1,25,0)</f>
        <v>#REF!</v>
      </c>
      <c r="GA31" s="27" t="e">
        <f>IF(#REF!=2,22,0)</f>
        <v>#REF!</v>
      </c>
      <c r="GB31" s="27" t="e">
        <f>IF(#REF!=3,20,0)</f>
        <v>#REF!</v>
      </c>
      <c r="GC31" s="27" t="e">
        <f>IF(#REF!=4,18,0)</f>
        <v>#REF!</v>
      </c>
      <c r="GD31" s="27" t="e">
        <f>IF(#REF!=5,16,0)</f>
        <v>#REF!</v>
      </c>
      <c r="GE31" s="27" t="e">
        <f>IF(#REF!=6,15,0)</f>
        <v>#REF!</v>
      </c>
      <c r="GF31" s="27" t="e">
        <f>IF(#REF!=7,14,0)</f>
        <v>#REF!</v>
      </c>
      <c r="GG31" s="27" t="e">
        <f>IF(#REF!=8,13,0)</f>
        <v>#REF!</v>
      </c>
      <c r="GH31" s="27" t="e">
        <f>IF(#REF!=9,12,0)</f>
        <v>#REF!</v>
      </c>
      <c r="GI31" s="27" t="e">
        <f>IF(#REF!=10,11,0)</f>
        <v>#REF!</v>
      </c>
      <c r="GJ31" s="27" t="e">
        <f>IF(#REF!=11,10,0)</f>
        <v>#REF!</v>
      </c>
      <c r="GK31" s="27" t="e">
        <f>IF(#REF!=12,9,0)</f>
        <v>#REF!</v>
      </c>
      <c r="GL31" s="27" t="e">
        <f>IF(#REF!=13,8,0)</f>
        <v>#REF!</v>
      </c>
      <c r="GM31" s="27" t="e">
        <f>IF(#REF!=14,7,0)</f>
        <v>#REF!</v>
      </c>
      <c r="GN31" s="27" t="e">
        <f>IF(#REF!=15,6,0)</f>
        <v>#REF!</v>
      </c>
      <c r="GO31" s="27" t="e">
        <f>IF(#REF!=16,5,0)</f>
        <v>#REF!</v>
      </c>
      <c r="GP31" s="27" t="e">
        <f>IF(#REF!=17,4,0)</f>
        <v>#REF!</v>
      </c>
      <c r="GQ31" s="27" t="e">
        <f>IF(#REF!=18,3,0)</f>
        <v>#REF!</v>
      </c>
      <c r="GR31" s="27" t="e">
        <f>IF(#REF!=19,2,0)</f>
        <v>#REF!</v>
      </c>
      <c r="GS31" s="27" t="e">
        <f>IF(#REF!=20,1,0)</f>
        <v>#REF!</v>
      </c>
      <c r="GT31" s="27" t="e">
        <f>IF(#REF!&gt;20,0,0)</f>
        <v>#REF!</v>
      </c>
      <c r="GU31" s="27" t="e">
        <f>IF(#REF!="сх",0,0)</f>
        <v>#REF!</v>
      </c>
      <c r="GV31" s="27" t="e">
        <f>SUM(FZ31:GU31)</f>
        <v>#REF!</v>
      </c>
      <c r="GW31" s="27" t="e">
        <f>IF(#REF!=1,100,0)</f>
        <v>#REF!</v>
      </c>
      <c r="GX31" s="27" t="e">
        <f>IF(#REF!=2,98,0)</f>
        <v>#REF!</v>
      </c>
      <c r="GY31" s="27" t="e">
        <f>IF(#REF!=3,95,0)</f>
        <v>#REF!</v>
      </c>
      <c r="GZ31" s="27" t="e">
        <f>IF(#REF!=4,93,0)</f>
        <v>#REF!</v>
      </c>
      <c r="HA31" s="27" t="e">
        <f>IF(#REF!=5,90,0)</f>
        <v>#REF!</v>
      </c>
      <c r="HB31" s="27" t="e">
        <f>IF(#REF!=6,88,0)</f>
        <v>#REF!</v>
      </c>
      <c r="HC31" s="27" t="e">
        <f>IF(#REF!=7,85,0)</f>
        <v>#REF!</v>
      </c>
      <c r="HD31" s="27" t="e">
        <f>IF(#REF!=8,83,0)</f>
        <v>#REF!</v>
      </c>
      <c r="HE31" s="27" t="e">
        <f>IF(#REF!=9,80,0)</f>
        <v>#REF!</v>
      </c>
      <c r="HF31" s="27" t="e">
        <f>IF(#REF!=10,78,0)</f>
        <v>#REF!</v>
      </c>
      <c r="HG31" s="27" t="e">
        <f>IF(#REF!=11,75,0)</f>
        <v>#REF!</v>
      </c>
      <c r="HH31" s="27" t="e">
        <f>IF(#REF!=12,73,0)</f>
        <v>#REF!</v>
      </c>
      <c r="HI31" s="27" t="e">
        <f>IF(#REF!=13,70,0)</f>
        <v>#REF!</v>
      </c>
      <c r="HJ31" s="27" t="e">
        <f>IF(#REF!=14,68,0)</f>
        <v>#REF!</v>
      </c>
      <c r="HK31" s="27" t="e">
        <f>IF(#REF!=15,65,0)</f>
        <v>#REF!</v>
      </c>
      <c r="HL31" s="27" t="e">
        <f>IF(#REF!=16,63,0)</f>
        <v>#REF!</v>
      </c>
      <c r="HM31" s="27" t="e">
        <f>IF(#REF!=17,60,0)</f>
        <v>#REF!</v>
      </c>
      <c r="HN31" s="27" t="e">
        <f>IF(#REF!=18,58,0)</f>
        <v>#REF!</v>
      </c>
      <c r="HO31" s="27" t="e">
        <f>IF(#REF!=19,55,0)</f>
        <v>#REF!</v>
      </c>
      <c r="HP31" s="27" t="e">
        <f>IF(#REF!=20,53,0)</f>
        <v>#REF!</v>
      </c>
      <c r="HQ31" s="27" t="e">
        <f>IF(#REF!&gt;20,0,0)</f>
        <v>#REF!</v>
      </c>
      <c r="HR31" s="27" t="e">
        <f>IF(#REF!="сх",0,0)</f>
        <v>#REF!</v>
      </c>
      <c r="HS31" s="27" t="e">
        <f>SUM(GW31:HR31)</f>
        <v>#REF!</v>
      </c>
      <c r="HT31" s="27" t="e">
        <f>IF(#REF!=1,100,0)</f>
        <v>#REF!</v>
      </c>
      <c r="HU31" s="27" t="e">
        <f>IF(#REF!=2,98,0)</f>
        <v>#REF!</v>
      </c>
      <c r="HV31" s="27" t="e">
        <f>IF(#REF!=3,95,0)</f>
        <v>#REF!</v>
      </c>
      <c r="HW31" s="27" t="e">
        <f>IF(#REF!=4,93,0)</f>
        <v>#REF!</v>
      </c>
      <c r="HX31" s="27" t="e">
        <f>IF(#REF!=5,90,0)</f>
        <v>#REF!</v>
      </c>
      <c r="HY31" s="27" t="e">
        <f>IF(#REF!=6,88,0)</f>
        <v>#REF!</v>
      </c>
      <c r="HZ31" s="27" t="e">
        <f>IF(#REF!=7,85,0)</f>
        <v>#REF!</v>
      </c>
      <c r="IA31" s="27" t="e">
        <f>IF(#REF!=8,83,0)</f>
        <v>#REF!</v>
      </c>
      <c r="IB31" s="27" t="e">
        <f>IF(#REF!=9,80,0)</f>
        <v>#REF!</v>
      </c>
      <c r="IC31" s="27" t="e">
        <f>IF(#REF!=10,78,0)</f>
        <v>#REF!</v>
      </c>
      <c r="ID31" s="27" t="e">
        <f>IF(#REF!=11,75,0)</f>
        <v>#REF!</v>
      </c>
      <c r="IE31" s="27" t="e">
        <f>IF(#REF!=12,73,0)</f>
        <v>#REF!</v>
      </c>
      <c r="IF31" s="27" t="e">
        <f>IF(#REF!=13,70,0)</f>
        <v>#REF!</v>
      </c>
      <c r="IG31" s="27" t="e">
        <f>IF(#REF!=14,68,0)</f>
        <v>#REF!</v>
      </c>
      <c r="IH31" s="27" t="e">
        <f>IF(#REF!=15,65,0)</f>
        <v>#REF!</v>
      </c>
      <c r="II31" s="27" t="e">
        <f>IF(#REF!=16,63,0)</f>
        <v>#REF!</v>
      </c>
      <c r="IJ31" s="27" t="e">
        <f>IF(#REF!=17,60,0)</f>
        <v>#REF!</v>
      </c>
      <c r="IK31" s="27" t="e">
        <f>IF(#REF!=18,58,0)</f>
        <v>#REF!</v>
      </c>
      <c r="IL31" s="27" t="e">
        <f>IF(#REF!=19,55,0)</f>
        <v>#REF!</v>
      </c>
      <c r="IM31" s="27" t="e">
        <f>IF(#REF!=20,53,0)</f>
        <v>#REF!</v>
      </c>
      <c r="IN31" s="27" t="e">
        <f>IF(#REF!&gt;20,0,0)</f>
        <v>#REF!</v>
      </c>
      <c r="IO31" s="27" t="e">
        <f>IF(#REF!="сх",0,0)</f>
        <v>#REF!</v>
      </c>
      <c r="IP31" s="27" t="e">
        <f>SUM(HT31:IO31)</f>
        <v>#REF!</v>
      </c>
      <c r="IQ31" s="25"/>
      <c r="IR31" s="25"/>
      <c r="IS31" s="25"/>
      <c r="IT31" s="25"/>
      <c r="IU31" s="25"/>
      <c r="IV31" s="25"/>
    </row>
    <row r="32" spans="1:256" s="3" customFormat="1" ht="34.5">
      <c r="A32" s="70"/>
      <c r="B32" s="72"/>
      <c r="C32" s="72"/>
      <c r="D32" s="58" t="s">
        <v>87</v>
      </c>
      <c r="E32" s="40">
        <v>85</v>
      </c>
      <c r="F32" s="40">
        <v>6</v>
      </c>
      <c r="G32" s="67">
        <v>7</v>
      </c>
      <c r="H32" s="68">
        <v>34</v>
      </c>
      <c r="I32" s="67">
        <v>3</v>
      </c>
      <c r="J32" s="68">
        <v>40</v>
      </c>
      <c r="K32" s="70"/>
      <c r="L32" s="24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5"/>
      <c r="IR32" s="25"/>
      <c r="IS32" s="25"/>
      <c r="IT32" s="25"/>
      <c r="IU32" s="25"/>
      <c r="IV32" s="25"/>
    </row>
    <row r="33" spans="1:256" s="3" customFormat="1" ht="34.5">
      <c r="A33" s="70"/>
      <c r="B33" s="72"/>
      <c r="C33" s="72"/>
      <c r="D33" s="58" t="s">
        <v>88</v>
      </c>
      <c r="E33" s="40">
        <v>85</v>
      </c>
      <c r="F33" s="40">
        <v>634</v>
      </c>
      <c r="G33" s="37">
        <v>14</v>
      </c>
      <c r="H33" s="38">
        <v>27</v>
      </c>
      <c r="I33" s="37">
        <v>13</v>
      </c>
      <c r="J33" s="38">
        <v>28</v>
      </c>
      <c r="K33" s="70"/>
      <c r="L33" s="24"/>
      <c r="M33" s="25"/>
      <c r="N33" s="2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5"/>
      <c r="IR33" s="25"/>
      <c r="IS33" s="25"/>
      <c r="IT33" s="25"/>
      <c r="IU33" s="25"/>
      <c r="IV33" s="25"/>
    </row>
    <row r="34" spans="1:256" s="3" customFormat="1" ht="34.5">
      <c r="A34" s="70"/>
      <c r="B34" s="72"/>
      <c r="C34" s="72"/>
      <c r="D34" s="58" t="s">
        <v>89</v>
      </c>
      <c r="E34" s="40">
        <v>85</v>
      </c>
      <c r="F34" s="40">
        <v>750</v>
      </c>
      <c r="G34" s="37">
        <v>10</v>
      </c>
      <c r="H34" s="38">
        <v>31</v>
      </c>
      <c r="I34" s="37">
        <v>9</v>
      </c>
      <c r="J34" s="38">
        <v>32</v>
      </c>
      <c r="K34" s="70"/>
      <c r="L34" s="24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5"/>
      <c r="IR34" s="25"/>
      <c r="IS34" s="25"/>
      <c r="IT34" s="25"/>
      <c r="IU34" s="25"/>
      <c r="IV34" s="25"/>
    </row>
    <row r="35" spans="1:256" s="3" customFormat="1" ht="34.5">
      <c r="A35" s="70"/>
      <c r="B35" s="72"/>
      <c r="C35" s="72"/>
      <c r="D35" s="58" t="s">
        <v>90</v>
      </c>
      <c r="E35" s="40" t="s">
        <v>43</v>
      </c>
      <c r="F35" s="40">
        <v>6</v>
      </c>
      <c r="G35" s="67">
        <v>4</v>
      </c>
      <c r="H35" s="68">
        <v>38</v>
      </c>
      <c r="I35" s="67">
        <v>4</v>
      </c>
      <c r="J35" s="68">
        <v>38</v>
      </c>
      <c r="K35" s="70"/>
      <c r="L35" s="24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5"/>
      <c r="IR35" s="25"/>
      <c r="IS35" s="25"/>
      <c r="IT35" s="25"/>
      <c r="IU35" s="25"/>
      <c r="IV35" s="25"/>
    </row>
    <row r="36" spans="1:256" s="3" customFormat="1" ht="35.25" thickBot="1">
      <c r="A36" s="77"/>
      <c r="B36" s="78"/>
      <c r="C36" s="78"/>
      <c r="D36" s="59" t="s">
        <v>91</v>
      </c>
      <c r="E36" s="54" t="s">
        <v>45</v>
      </c>
      <c r="F36" s="54">
        <v>707</v>
      </c>
      <c r="G36" s="65">
        <v>7</v>
      </c>
      <c r="H36" s="66">
        <v>34</v>
      </c>
      <c r="I36" s="65">
        <v>6</v>
      </c>
      <c r="J36" s="66">
        <v>35</v>
      </c>
      <c r="K36" s="77"/>
      <c r="L36" s="24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5"/>
      <c r="IR36" s="25"/>
      <c r="IS36" s="25"/>
      <c r="IT36" s="25"/>
      <c r="IU36" s="25"/>
      <c r="IV36" s="25"/>
    </row>
    <row r="37" spans="1:256" s="3" customFormat="1" ht="34.5">
      <c r="A37" s="69">
        <v>4</v>
      </c>
      <c r="B37" s="71" t="s">
        <v>71</v>
      </c>
      <c r="C37" s="71" t="s">
        <v>72</v>
      </c>
      <c r="D37" s="57" t="s">
        <v>73</v>
      </c>
      <c r="E37" s="39">
        <v>65</v>
      </c>
      <c r="F37" s="39">
        <v>110</v>
      </c>
      <c r="G37" s="61">
        <v>9</v>
      </c>
      <c r="H37" s="62">
        <v>32</v>
      </c>
      <c r="I37" s="61">
        <v>7</v>
      </c>
      <c r="J37" s="62">
        <v>34</v>
      </c>
      <c r="K37" s="69">
        <v>254</v>
      </c>
      <c r="L37" s="24" t="e">
        <f>#REF!+#REF!</f>
        <v>#REF!</v>
      </c>
      <c r="M37" s="25"/>
      <c r="N37" s="26"/>
      <c r="O37" s="25" t="e">
        <f>IF(#REF!=1,25,0)</f>
        <v>#REF!</v>
      </c>
      <c r="P37" s="25" t="e">
        <f>IF(#REF!=2,22,0)</f>
        <v>#REF!</v>
      </c>
      <c r="Q37" s="25" t="e">
        <f>IF(#REF!=3,20,0)</f>
        <v>#REF!</v>
      </c>
      <c r="R37" s="25" t="e">
        <f>IF(#REF!=4,18,0)</f>
        <v>#REF!</v>
      </c>
      <c r="S37" s="25" t="e">
        <f>IF(#REF!=5,16,0)</f>
        <v>#REF!</v>
      </c>
      <c r="T37" s="25" t="e">
        <f>IF(#REF!=6,15,0)</f>
        <v>#REF!</v>
      </c>
      <c r="U37" s="25" t="e">
        <f>IF(#REF!=7,14,0)</f>
        <v>#REF!</v>
      </c>
      <c r="V37" s="25" t="e">
        <f>IF(#REF!=8,13,0)</f>
        <v>#REF!</v>
      </c>
      <c r="W37" s="25" t="e">
        <f>IF(#REF!=9,12,0)</f>
        <v>#REF!</v>
      </c>
      <c r="X37" s="25" t="e">
        <f>IF(#REF!=10,11,0)</f>
        <v>#REF!</v>
      </c>
      <c r="Y37" s="25" t="e">
        <f>IF(#REF!=11,10,0)</f>
        <v>#REF!</v>
      </c>
      <c r="Z37" s="25" t="e">
        <f>IF(#REF!=12,9,0)</f>
        <v>#REF!</v>
      </c>
      <c r="AA37" s="25" t="e">
        <f>IF(#REF!=13,8,0)</f>
        <v>#REF!</v>
      </c>
      <c r="AB37" s="25" t="e">
        <f>IF(#REF!=14,7,0)</f>
        <v>#REF!</v>
      </c>
      <c r="AC37" s="25" t="e">
        <f>IF(#REF!=15,6,0)</f>
        <v>#REF!</v>
      </c>
      <c r="AD37" s="25" t="e">
        <f>IF(#REF!=16,5,0)</f>
        <v>#REF!</v>
      </c>
      <c r="AE37" s="25" t="e">
        <f>IF(#REF!=17,4,0)</f>
        <v>#REF!</v>
      </c>
      <c r="AF37" s="25" t="e">
        <f>IF(#REF!=18,3,0)</f>
        <v>#REF!</v>
      </c>
      <c r="AG37" s="25" t="e">
        <f>IF(#REF!=19,2,0)</f>
        <v>#REF!</v>
      </c>
      <c r="AH37" s="25" t="e">
        <f>IF(#REF!=20,1,0)</f>
        <v>#REF!</v>
      </c>
      <c r="AI37" s="25" t="e">
        <f>IF(#REF!&gt;20,0,0)</f>
        <v>#REF!</v>
      </c>
      <c r="AJ37" s="25" t="e">
        <f>IF(#REF!="сх",0,0)</f>
        <v>#REF!</v>
      </c>
      <c r="AK37" s="25" t="e">
        <f>SUM(O37:AI37)</f>
        <v>#REF!</v>
      </c>
      <c r="AL37" s="25" t="e">
        <f>IF(#REF!=1,25,0)</f>
        <v>#REF!</v>
      </c>
      <c r="AM37" s="25" t="e">
        <f>IF(#REF!=2,22,0)</f>
        <v>#REF!</v>
      </c>
      <c r="AN37" s="25" t="e">
        <f>IF(#REF!=3,20,0)</f>
        <v>#REF!</v>
      </c>
      <c r="AO37" s="25" t="e">
        <f>IF(#REF!=4,18,0)</f>
        <v>#REF!</v>
      </c>
      <c r="AP37" s="25" t="e">
        <f>IF(#REF!=5,16,0)</f>
        <v>#REF!</v>
      </c>
      <c r="AQ37" s="25" t="e">
        <f>IF(#REF!=6,15,0)</f>
        <v>#REF!</v>
      </c>
      <c r="AR37" s="25" t="e">
        <f>IF(#REF!=7,14,0)</f>
        <v>#REF!</v>
      </c>
      <c r="AS37" s="25" t="e">
        <f>IF(#REF!=8,13,0)</f>
        <v>#REF!</v>
      </c>
      <c r="AT37" s="25" t="e">
        <f>IF(#REF!=9,12,0)</f>
        <v>#REF!</v>
      </c>
      <c r="AU37" s="25" t="e">
        <f>IF(#REF!=10,11,0)</f>
        <v>#REF!</v>
      </c>
      <c r="AV37" s="25" t="e">
        <f>IF(#REF!=11,10,0)</f>
        <v>#REF!</v>
      </c>
      <c r="AW37" s="25" t="e">
        <f>IF(#REF!=12,9,0)</f>
        <v>#REF!</v>
      </c>
      <c r="AX37" s="25" t="e">
        <f>IF(#REF!=13,8,0)</f>
        <v>#REF!</v>
      </c>
      <c r="AY37" s="25" t="e">
        <f>IF(#REF!=14,7,0)</f>
        <v>#REF!</v>
      </c>
      <c r="AZ37" s="25" t="e">
        <f>IF(#REF!=15,6,0)</f>
        <v>#REF!</v>
      </c>
      <c r="BA37" s="25" t="e">
        <f>IF(#REF!=16,5,0)</f>
        <v>#REF!</v>
      </c>
      <c r="BB37" s="25" t="e">
        <f>IF(#REF!=17,4,0)</f>
        <v>#REF!</v>
      </c>
      <c r="BC37" s="25" t="e">
        <f>IF(#REF!=18,3,0)</f>
        <v>#REF!</v>
      </c>
      <c r="BD37" s="25" t="e">
        <f>IF(#REF!=19,2,0)</f>
        <v>#REF!</v>
      </c>
      <c r="BE37" s="25" t="e">
        <f>IF(#REF!=20,1,0)</f>
        <v>#REF!</v>
      </c>
      <c r="BF37" s="25" t="e">
        <f>IF(#REF!&gt;20,0,0)</f>
        <v>#REF!</v>
      </c>
      <c r="BG37" s="25" t="e">
        <f>IF(#REF!="сх",0,0)</f>
        <v>#REF!</v>
      </c>
      <c r="BH37" s="25" t="e">
        <f>SUM(AL37:BF37)</f>
        <v>#REF!</v>
      </c>
      <c r="BI37" s="25" t="e">
        <f>IF(#REF!=1,45,0)</f>
        <v>#REF!</v>
      </c>
      <c r="BJ37" s="25" t="e">
        <f>IF(#REF!=2,42,0)</f>
        <v>#REF!</v>
      </c>
      <c r="BK37" s="25" t="e">
        <f>IF(#REF!=3,40,0)</f>
        <v>#REF!</v>
      </c>
      <c r="BL37" s="25" t="e">
        <f>IF(#REF!=4,38,0)</f>
        <v>#REF!</v>
      </c>
      <c r="BM37" s="25" t="e">
        <f>IF(#REF!=5,36,0)</f>
        <v>#REF!</v>
      </c>
      <c r="BN37" s="25" t="e">
        <f>IF(#REF!=6,35,0)</f>
        <v>#REF!</v>
      </c>
      <c r="BO37" s="25" t="e">
        <f>IF(#REF!=7,34,0)</f>
        <v>#REF!</v>
      </c>
      <c r="BP37" s="25" t="e">
        <f>IF(#REF!=8,33,0)</f>
        <v>#REF!</v>
      </c>
      <c r="BQ37" s="25" t="e">
        <f>IF(#REF!=9,32,0)</f>
        <v>#REF!</v>
      </c>
      <c r="BR37" s="25" t="e">
        <f>IF(#REF!=10,31,0)</f>
        <v>#REF!</v>
      </c>
      <c r="BS37" s="25" t="e">
        <f>IF(#REF!=11,30,0)</f>
        <v>#REF!</v>
      </c>
      <c r="BT37" s="25" t="e">
        <f>IF(#REF!=12,29,0)</f>
        <v>#REF!</v>
      </c>
      <c r="BU37" s="25" t="e">
        <f>IF(#REF!=13,28,0)</f>
        <v>#REF!</v>
      </c>
      <c r="BV37" s="25" t="e">
        <f>IF(#REF!=14,27,0)</f>
        <v>#REF!</v>
      </c>
      <c r="BW37" s="25" t="e">
        <f>IF(#REF!=15,26,0)</f>
        <v>#REF!</v>
      </c>
      <c r="BX37" s="25" t="e">
        <f>IF(#REF!=16,25,0)</f>
        <v>#REF!</v>
      </c>
      <c r="BY37" s="25" t="e">
        <f>IF(#REF!=17,24,0)</f>
        <v>#REF!</v>
      </c>
      <c r="BZ37" s="25" t="e">
        <f>IF(#REF!=18,23,0)</f>
        <v>#REF!</v>
      </c>
      <c r="CA37" s="25" t="e">
        <f>IF(#REF!=19,22,0)</f>
        <v>#REF!</v>
      </c>
      <c r="CB37" s="25" t="e">
        <f>IF(#REF!=20,21,0)</f>
        <v>#REF!</v>
      </c>
      <c r="CC37" s="25" t="e">
        <f>IF(#REF!=21,20,0)</f>
        <v>#REF!</v>
      </c>
      <c r="CD37" s="25" t="e">
        <f>IF(#REF!=22,19,0)</f>
        <v>#REF!</v>
      </c>
      <c r="CE37" s="25" t="e">
        <f>IF(#REF!=23,18,0)</f>
        <v>#REF!</v>
      </c>
      <c r="CF37" s="25" t="e">
        <f>IF(#REF!=24,17,0)</f>
        <v>#REF!</v>
      </c>
      <c r="CG37" s="25" t="e">
        <f>IF(#REF!=25,16,0)</f>
        <v>#REF!</v>
      </c>
      <c r="CH37" s="25" t="e">
        <f>IF(#REF!=26,15,0)</f>
        <v>#REF!</v>
      </c>
      <c r="CI37" s="25" t="e">
        <f>IF(#REF!=27,14,0)</f>
        <v>#REF!</v>
      </c>
      <c r="CJ37" s="25" t="e">
        <f>IF(#REF!=28,13,0)</f>
        <v>#REF!</v>
      </c>
      <c r="CK37" s="25" t="e">
        <f>IF(#REF!=29,12,0)</f>
        <v>#REF!</v>
      </c>
      <c r="CL37" s="25" t="e">
        <f>IF(#REF!=30,11,0)</f>
        <v>#REF!</v>
      </c>
      <c r="CM37" s="25" t="e">
        <f>IF(#REF!=31,10,0)</f>
        <v>#REF!</v>
      </c>
      <c r="CN37" s="25" t="e">
        <f>IF(#REF!=32,9,0)</f>
        <v>#REF!</v>
      </c>
      <c r="CO37" s="25" t="e">
        <f>IF(#REF!=33,8,0)</f>
        <v>#REF!</v>
      </c>
      <c r="CP37" s="25" t="e">
        <f>IF(#REF!=34,7,0)</f>
        <v>#REF!</v>
      </c>
      <c r="CQ37" s="25" t="e">
        <f>IF(#REF!=35,6,0)</f>
        <v>#REF!</v>
      </c>
      <c r="CR37" s="25" t="e">
        <f>IF(#REF!=36,5,0)</f>
        <v>#REF!</v>
      </c>
      <c r="CS37" s="25" t="e">
        <f>IF(#REF!=37,4,0)</f>
        <v>#REF!</v>
      </c>
      <c r="CT37" s="25" t="e">
        <f>IF(#REF!=38,3,0)</f>
        <v>#REF!</v>
      </c>
      <c r="CU37" s="25" t="e">
        <f>IF(#REF!=39,2,0)</f>
        <v>#REF!</v>
      </c>
      <c r="CV37" s="25" t="e">
        <f>IF(#REF!=40,1,0)</f>
        <v>#REF!</v>
      </c>
      <c r="CW37" s="25" t="e">
        <f>IF(#REF!&gt;20,0,0)</f>
        <v>#REF!</v>
      </c>
      <c r="CX37" s="25" t="e">
        <f>IF(#REF!="сх",0,0)</f>
        <v>#REF!</v>
      </c>
      <c r="CY37" s="25" t="e">
        <f>SUM(BI37:CX37)</f>
        <v>#REF!</v>
      </c>
      <c r="CZ37" s="25" t="e">
        <f>IF(#REF!=1,45,0)</f>
        <v>#REF!</v>
      </c>
      <c r="DA37" s="25" t="e">
        <f>IF(#REF!=2,42,0)</f>
        <v>#REF!</v>
      </c>
      <c r="DB37" s="25" t="e">
        <f>IF(#REF!=3,40,0)</f>
        <v>#REF!</v>
      </c>
      <c r="DC37" s="25" t="e">
        <f>IF(#REF!=4,38,0)</f>
        <v>#REF!</v>
      </c>
      <c r="DD37" s="25" t="e">
        <f>IF(#REF!=5,36,0)</f>
        <v>#REF!</v>
      </c>
      <c r="DE37" s="25" t="e">
        <f>IF(#REF!=6,35,0)</f>
        <v>#REF!</v>
      </c>
      <c r="DF37" s="25" t="e">
        <f>IF(#REF!=7,34,0)</f>
        <v>#REF!</v>
      </c>
      <c r="DG37" s="25" t="e">
        <f>IF(#REF!=8,33,0)</f>
        <v>#REF!</v>
      </c>
      <c r="DH37" s="25" t="e">
        <f>IF(#REF!=9,32,0)</f>
        <v>#REF!</v>
      </c>
      <c r="DI37" s="25" t="e">
        <f>IF(#REF!=10,31,0)</f>
        <v>#REF!</v>
      </c>
      <c r="DJ37" s="25" t="e">
        <f>IF(#REF!=11,30,0)</f>
        <v>#REF!</v>
      </c>
      <c r="DK37" s="25" t="e">
        <f>IF(#REF!=12,29,0)</f>
        <v>#REF!</v>
      </c>
      <c r="DL37" s="25" t="e">
        <f>IF(#REF!=13,28,0)</f>
        <v>#REF!</v>
      </c>
      <c r="DM37" s="25" t="e">
        <f>IF(#REF!=14,27,0)</f>
        <v>#REF!</v>
      </c>
      <c r="DN37" s="25" t="e">
        <f>IF(#REF!=15,26,0)</f>
        <v>#REF!</v>
      </c>
      <c r="DO37" s="25" t="e">
        <f>IF(#REF!=16,25,0)</f>
        <v>#REF!</v>
      </c>
      <c r="DP37" s="25" t="e">
        <f>IF(#REF!=17,24,0)</f>
        <v>#REF!</v>
      </c>
      <c r="DQ37" s="25" t="e">
        <f>IF(#REF!=18,23,0)</f>
        <v>#REF!</v>
      </c>
      <c r="DR37" s="25" t="e">
        <f>IF(#REF!=19,22,0)</f>
        <v>#REF!</v>
      </c>
      <c r="DS37" s="25" t="e">
        <f>IF(#REF!=20,21,0)</f>
        <v>#REF!</v>
      </c>
      <c r="DT37" s="25" t="e">
        <f>IF(#REF!=21,20,0)</f>
        <v>#REF!</v>
      </c>
      <c r="DU37" s="25" t="e">
        <f>IF(#REF!=22,19,0)</f>
        <v>#REF!</v>
      </c>
      <c r="DV37" s="25" t="e">
        <f>IF(#REF!=23,18,0)</f>
        <v>#REF!</v>
      </c>
      <c r="DW37" s="25" t="e">
        <f>IF(#REF!=24,17,0)</f>
        <v>#REF!</v>
      </c>
      <c r="DX37" s="25" t="e">
        <f>IF(#REF!=25,16,0)</f>
        <v>#REF!</v>
      </c>
      <c r="DY37" s="25" t="e">
        <f>IF(#REF!=26,15,0)</f>
        <v>#REF!</v>
      </c>
      <c r="DZ37" s="25" t="e">
        <f>IF(#REF!=27,14,0)</f>
        <v>#REF!</v>
      </c>
      <c r="EA37" s="25" t="e">
        <f>IF(#REF!=28,13,0)</f>
        <v>#REF!</v>
      </c>
      <c r="EB37" s="25" t="e">
        <f>IF(#REF!=29,12,0)</f>
        <v>#REF!</v>
      </c>
      <c r="EC37" s="25" t="e">
        <f>IF(#REF!=30,11,0)</f>
        <v>#REF!</v>
      </c>
      <c r="ED37" s="25" t="e">
        <f>IF(#REF!=31,10,0)</f>
        <v>#REF!</v>
      </c>
      <c r="EE37" s="25" t="e">
        <f>IF(#REF!=32,9,0)</f>
        <v>#REF!</v>
      </c>
      <c r="EF37" s="25" t="e">
        <f>IF(#REF!=33,8,0)</f>
        <v>#REF!</v>
      </c>
      <c r="EG37" s="25" t="e">
        <f>IF(#REF!=34,7,0)</f>
        <v>#REF!</v>
      </c>
      <c r="EH37" s="25" t="e">
        <f>IF(#REF!=35,6,0)</f>
        <v>#REF!</v>
      </c>
      <c r="EI37" s="25" t="e">
        <f>IF(#REF!=36,5,0)</f>
        <v>#REF!</v>
      </c>
      <c r="EJ37" s="25" t="e">
        <f>IF(#REF!=37,4,0)</f>
        <v>#REF!</v>
      </c>
      <c r="EK37" s="25" t="e">
        <f>IF(#REF!=38,3,0)</f>
        <v>#REF!</v>
      </c>
      <c r="EL37" s="25" t="e">
        <f>IF(#REF!=39,2,0)</f>
        <v>#REF!</v>
      </c>
      <c r="EM37" s="25" t="e">
        <f>IF(#REF!=40,1,0)</f>
        <v>#REF!</v>
      </c>
      <c r="EN37" s="25" t="e">
        <f>IF(#REF!&gt;20,0,0)</f>
        <v>#REF!</v>
      </c>
      <c r="EO37" s="25" t="e">
        <f>IF(#REF!="сх",0,0)</f>
        <v>#REF!</v>
      </c>
      <c r="EP37" s="25" t="e">
        <f>SUM(CZ37:EO37)</f>
        <v>#REF!</v>
      </c>
      <c r="EQ37" s="25"/>
      <c r="ER37" s="25" t="e">
        <f>IF(#REF!="сх","ноль",IF(#REF!&gt;0,#REF!,"Ноль"))</f>
        <v>#REF!</v>
      </c>
      <c r="ES37" s="25" t="e">
        <f>IF(#REF!="сх","ноль",IF(#REF!&gt;0,#REF!,"Ноль"))</f>
        <v>#REF!</v>
      </c>
      <c r="ET37" s="25"/>
      <c r="EU37" s="25" t="e">
        <f>MIN(ER37,ES37)</f>
        <v>#REF!</v>
      </c>
      <c r="EV37" s="25" t="e">
        <f>IF(K37=#REF!,IF(#REF!&lt;#REF!,#REF!,EZ37),#REF!)</f>
        <v>#REF!</v>
      </c>
      <c r="EW37" s="25" t="e">
        <f>IF(K37=#REF!,IF(#REF!&lt;#REF!,0,1))</f>
        <v>#REF!</v>
      </c>
      <c r="EX37" s="25" t="e">
        <f>IF(AND(EU37&gt;=21,EU37&lt;&gt;0),EU37,IF(K37&lt;#REF!,"СТОП",EV37+EW37))</f>
        <v>#REF!</v>
      </c>
      <c r="EY37" s="25"/>
      <c r="EZ37" s="25">
        <v>15</v>
      </c>
      <c r="FA37" s="25">
        <v>16</v>
      </c>
      <c r="FB37" s="25"/>
      <c r="FC37" s="27" t="e">
        <f>IF(#REF!=1,25,0)</f>
        <v>#REF!</v>
      </c>
      <c r="FD37" s="27" t="e">
        <f>IF(#REF!=2,22,0)</f>
        <v>#REF!</v>
      </c>
      <c r="FE37" s="27" t="e">
        <f>IF(#REF!=3,20,0)</f>
        <v>#REF!</v>
      </c>
      <c r="FF37" s="27" t="e">
        <f>IF(#REF!=4,18,0)</f>
        <v>#REF!</v>
      </c>
      <c r="FG37" s="27" t="e">
        <f>IF(#REF!=5,16,0)</f>
        <v>#REF!</v>
      </c>
      <c r="FH37" s="27" t="e">
        <f>IF(#REF!=6,15,0)</f>
        <v>#REF!</v>
      </c>
      <c r="FI37" s="27" t="e">
        <f>IF(#REF!=7,14,0)</f>
        <v>#REF!</v>
      </c>
      <c r="FJ37" s="27" t="e">
        <f>IF(#REF!=8,13,0)</f>
        <v>#REF!</v>
      </c>
      <c r="FK37" s="27" t="e">
        <f>IF(#REF!=9,12,0)</f>
        <v>#REF!</v>
      </c>
      <c r="FL37" s="27" t="e">
        <f>IF(#REF!=10,11,0)</f>
        <v>#REF!</v>
      </c>
      <c r="FM37" s="27" t="e">
        <f>IF(#REF!=11,10,0)</f>
        <v>#REF!</v>
      </c>
      <c r="FN37" s="27" t="e">
        <f>IF(#REF!=12,9,0)</f>
        <v>#REF!</v>
      </c>
      <c r="FO37" s="27" t="e">
        <f>IF(#REF!=13,8,0)</f>
        <v>#REF!</v>
      </c>
      <c r="FP37" s="27" t="e">
        <f>IF(#REF!=14,7,0)</f>
        <v>#REF!</v>
      </c>
      <c r="FQ37" s="27" t="e">
        <f>IF(#REF!=15,6,0)</f>
        <v>#REF!</v>
      </c>
      <c r="FR37" s="27" t="e">
        <f>IF(#REF!=16,5,0)</f>
        <v>#REF!</v>
      </c>
      <c r="FS37" s="27" t="e">
        <f>IF(#REF!=17,4,0)</f>
        <v>#REF!</v>
      </c>
      <c r="FT37" s="27" t="e">
        <f>IF(#REF!=18,3,0)</f>
        <v>#REF!</v>
      </c>
      <c r="FU37" s="27" t="e">
        <f>IF(#REF!=19,2,0)</f>
        <v>#REF!</v>
      </c>
      <c r="FV37" s="27" t="e">
        <f>IF(#REF!=20,1,0)</f>
        <v>#REF!</v>
      </c>
      <c r="FW37" s="27" t="e">
        <f>IF(#REF!&gt;20,0,0)</f>
        <v>#REF!</v>
      </c>
      <c r="FX37" s="27" t="e">
        <f>IF(#REF!="сх",0,0)</f>
        <v>#REF!</v>
      </c>
      <c r="FY37" s="27" t="e">
        <f>SUM(FC37:FX37)</f>
        <v>#REF!</v>
      </c>
      <c r="FZ37" s="27" t="e">
        <f>IF(#REF!=1,25,0)</f>
        <v>#REF!</v>
      </c>
      <c r="GA37" s="27" t="e">
        <f>IF(#REF!=2,22,0)</f>
        <v>#REF!</v>
      </c>
      <c r="GB37" s="27" t="e">
        <f>IF(#REF!=3,20,0)</f>
        <v>#REF!</v>
      </c>
      <c r="GC37" s="27" t="e">
        <f>IF(#REF!=4,18,0)</f>
        <v>#REF!</v>
      </c>
      <c r="GD37" s="27" t="e">
        <f>IF(#REF!=5,16,0)</f>
        <v>#REF!</v>
      </c>
      <c r="GE37" s="27" t="e">
        <f>IF(#REF!=6,15,0)</f>
        <v>#REF!</v>
      </c>
      <c r="GF37" s="27" t="e">
        <f>IF(#REF!=7,14,0)</f>
        <v>#REF!</v>
      </c>
      <c r="GG37" s="27" t="e">
        <f>IF(#REF!=8,13,0)</f>
        <v>#REF!</v>
      </c>
      <c r="GH37" s="27" t="e">
        <f>IF(#REF!=9,12,0)</f>
        <v>#REF!</v>
      </c>
      <c r="GI37" s="27" t="e">
        <f>IF(#REF!=10,11,0)</f>
        <v>#REF!</v>
      </c>
      <c r="GJ37" s="27" t="e">
        <f>IF(#REF!=11,10,0)</f>
        <v>#REF!</v>
      </c>
      <c r="GK37" s="27" t="e">
        <f>IF(#REF!=12,9,0)</f>
        <v>#REF!</v>
      </c>
      <c r="GL37" s="27" t="e">
        <f>IF(#REF!=13,8,0)</f>
        <v>#REF!</v>
      </c>
      <c r="GM37" s="27" t="e">
        <f>IF(#REF!=14,7,0)</f>
        <v>#REF!</v>
      </c>
      <c r="GN37" s="27" t="e">
        <f>IF(#REF!=15,6,0)</f>
        <v>#REF!</v>
      </c>
      <c r="GO37" s="27" t="e">
        <f>IF(#REF!=16,5,0)</f>
        <v>#REF!</v>
      </c>
      <c r="GP37" s="27" t="e">
        <f>IF(#REF!=17,4,0)</f>
        <v>#REF!</v>
      </c>
      <c r="GQ37" s="27" t="e">
        <f>IF(#REF!=18,3,0)</f>
        <v>#REF!</v>
      </c>
      <c r="GR37" s="27" t="e">
        <f>IF(#REF!=19,2,0)</f>
        <v>#REF!</v>
      </c>
      <c r="GS37" s="27" t="e">
        <f>IF(#REF!=20,1,0)</f>
        <v>#REF!</v>
      </c>
      <c r="GT37" s="27" t="e">
        <f>IF(#REF!&gt;20,0,0)</f>
        <v>#REF!</v>
      </c>
      <c r="GU37" s="27" t="e">
        <f>IF(#REF!="сх",0,0)</f>
        <v>#REF!</v>
      </c>
      <c r="GV37" s="27" t="e">
        <f>SUM(FZ37:GU37)</f>
        <v>#REF!</v>
      </c>
      <c r="GW37" s="27" t="e">
        <f>IF(#REF!=1,100,0)</f>
        <v>#REF!</v>
      </c>
      <c r="GX37" s="27" t="e">
        <f>IF(#REF!=2,98,0)</f>
        <v>#REF!</v>
      </c>
      <c r="GY37" s="27" t="e">
        <f>IF(#REF!=3,95,0)</f>
        <v>#REF!</v>
      </c>
      <c r="GZ37" s="27" t="e">
        <f>IF(#REF!=4,93,0)</f>
        <v>#REF!</v>
      </c>
      <c r="HA37" s="27" t="e">
        <f>IF(#REF!=5,90,0)</f>
        <v>#REF!</v>
      </c>
      <c r="HB37" s="27" t="e">
        <f>IF(#REF!=6,88,0)</f>
        <v>#REF!</v>
      </c>
      <c r="HC37" s="27" t="e">
        <f>IF(#REF!=7,85,0)</f>
        <v>#REF!</v>
      </c>
      <c r="HD37" s="27" t="e">
        <f>IF(#REF!=8,83,0)</f>
        <v>#REF!</v>
      </c>
      <c r="HE37" s="27" t="e">
        <f>IF(#REF!=9,80,0)</f>
        <v>#REF!</v>
      </c>
      <c r="HF37" s="27" t="e">
        <f>IF(#REF!=10,78,0)</f>
        <v>#REF!</v>
      </c>
      <c r="HG37" s="27" t="e">
        <f>IF(#REF!=11,75,0)</f>
        <v>#REF!</v>
      </c>
      <c r="HH37" s="27" t="e">
        <f>IF(#REF!=12,73,0)</f>
        <v>#REF!</v>
      </c>
      <c r="HI37" s="27" t="e">
        <f>IF(#REF!=13,70,0)</f>
        <v>#REF!</v>
      </c>
      <c r="HJ37" s="27" t="e">
        <f>IF(#REF!=14,68,0)</f>
        <v>#REF!</v>
      </c>
      <c r="HK37" s="27" t="e">
        <f>IF(#REF!=15,65,0)</f>
        <v>#REF!</v>
      </c>
      <c r="HL37" s="27" t="e">
        <f>IF(#REF!=16,63,0)</f>
        <v>#REF!</v>
      </c>
      <c r="HM37" s="27" t="e">
        <f>IF(#REF!=17,60,0)</f>
        <v>#REF!</v>
      </c>
      <c r="HN37" s="27" t="e">
        <f>IF(#REF!=18,58,0)</f>
        <v>#REF!</v>
      </c>
      <c r="HO37" s="27" t="e">
        <f>IF(#REF!=19,55,0)</f>
        <v>#REF!</v>
      </c>
      <c r="HP37" s="27" t="e">
        <f>IF(#REF!=20,53,0)</f>
        <v>#REF!</v>
      </c>
      <c r="HQ37" s="27" t="e">
        <f>IF(#REF!&gt;20,0,0)</f>
        <v>#REF!</v>
      </c>
      <c r="HR37" s="27" t="e">
        <f>IF(#REF!="сх",0,0)</f>
        <v>#REF!</v>
      </c>
      <c r="HS37" s="27" t="e">
        <f>SUM(GW37:HR37)</f>
        <v>#REF!</v>
      </c>
      <c r="HT37" s="27" t="e">
        <f>IF(#REF!=1,100,0)</f>
        <v>#REF!</v>
      </c>
      <c r="HU37" s="27" t="e">
        <f>IF(#REF!=2,98,0)</f>
        <v>#REF!</v>
      </c>
      <c r="HV37" s="27" t="e">
        <f>IF(#REF!=3,95,0)</f>
        <v>#REF!</v>
      </c>
      <c r="HW37" s="27" t="e">
        <f>IF(#REF!=4,93,0)</f>
        <v>#REF!</v>
      </c>
      <c r="HX37" s="27" t="e">
        <f>IF(#REF!=5,90,0)</f>
        <v>#REF!</v>
      </c>
      <c r="HY37" s="27" t="e">
        <f>IF(#REF!=6,88,0)</f>
        <v>#REF!</v>
      </c>
      <c r="HZ37" s="27" t="e">
        <f>IF(#REF!=7,85,0)</f>
        <v>#REF!</v>
      </c>
      <c r="IA37" s="27" t="e">
        <f>IF(#REF!=8,83,0)</f>
        <v>#REF!</v>
      </c>
      <c r="IB37" s="27" t="e">
        <f>IF(#REF!=9,80,0)</f>
        <v>#REF!</v>
      </c>
      <c r="IC37" s="27" t="e">
        <f>IF(#REF!=10,78,0)</f>
        <v>#REF!</v>
      </c>
      <c r="ID37" s="27" t="e">
        <f>IF(#REF!=11,75,0)</f>
        <v>#REF!</v>
      </c>
      <c r="IE37" s="27" t="e">
        <f>IF(#REF!=12,73,0)</f>
        <v>#REF!</v>
      </c>
      <c r="IF37" s="27" t="e">
        <f>IF(#REF!=13,70,0)</f>
        <v>#REF!</v>
      </c>
      <c r="IG37" s="27" t="e">
        <f>IF(#REF!=14,68,0)</f>
        <v>#REF!</v>
      </c>
      <c r="IH37" s="27" t="e">
        <f>IF(#REF!=15,65,0)</f>
        <v>#REF!</v>
      </c>
      <c r="II37" s="27" t="e">
        <f>IF(#REF!=16,63,0)</f>
        <v>#REF!</v>
      </c>
      <c r="IJ37" s="27" t="e">
        <f>IF(#REF!=17,60,0)</f>
        <v>#REF!</v>
      </c>
      <c r="IK37" s="27" t="e">
        <f>IF(#REF!=18,58,0)</f>
        <v>#REF!</v>
      </c>
      <c r="IL37" s="27" t="e">
        <f>IF(#REF!=19,55,0)</f>
        <v>#REF!</v>
      </c>
      <c r="IM37" s="27" t="e">
        <f>IF(#REF!=20,53,0)</f>
        <v>#REF!</v>
      </c>
      <c r="IN37" s="27" t="e">
        <f>IF(#REF!&gt;20,0,0)</f>
        <v>#REF!</v>
      </c>
      <c r="IO37" s="27" t="e">
        <f>IF(#REF!="сх",0,0)</f>
        <v>#REF!</v>
      </c>
      <c r="IP37" s="27" t="e">
        <f>SUM(HT37:IO37)</f>
        <v>#REF!</v>
      </c>
      <c r="IQ37" s="25"/>
      <c r="IR37" s="25"/>
      <c r="IS37" s="25"/>
      <c r="IT37" s="25"/>
      <c r="IU37" s="25"/>
      <c r="IV37" s="25"/>
    </row>
    <row r="38" spans="1:256" s="3" customFormat="1" ht="34.5">
      <c r="A38" s="70"/>
      <c r="B38" s="72"/>
      <c r="C38" s="72"/>
      <c r="D38" s="58" t="s">
        <v>74</v>
      </c>
      <c r="E38" s="40">
        <v>65</v>
      </c>
      <c r="F38" s="40">
        <v>108</v>
      </c>
      <c r="G38" s="37">
        <v>31</v>
      </c>
      <c r="H38" s="38">
        <v>10</v>
      </c>
      <c r="I38" s="37">
        <v>26</v>
      </c>
      <c r="J38" s="38">
        <v>15</v>
      </c>
      <c r="K38" s="70"/>
      <c r="L38" s="24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5"/>
      <c r="IR38" s="25"/>
      <c r="IS38" s="25"/>
      <c r="IT38" s="25"/>
      <c r="IU38" s="25"/>
      <c r="IV38" s="25"/>
    </row>
    <row r="39" spans="1:256" s="3" customFormat="1" ht="34.5">
      <c r="A39" s="70"/>
      <c r="B39" s="72"/>
      <c r="C39" s="72"/>
      <c r="D39" s="58" t="s">
        <v>116</v>
      </c>
      <c r="E39" s="40">
        <v>85</v>
      </c>
      <c r="F39" s="40">
        <v>710</v>
      </c>
      <c r="G39" s="67">
        <v>2</v>
      </c>
      <c r="H39" s="68">
        <v>42</v>
      </c>
      <c r="I39" s="67">
        <v>2</v>
      </c>
      <c r="J39" s="68">
        <v>42</v>
      </c>
      <c r="K39" s="70"/>
      <c r="L39" s="24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5"/>
      <c r="IR39" s="25"/>
      <c r="IS39" s="25"/>
      <c r="IT39" s="25"/>
      <c r="IU39" s="25"/>
      <c r="IV39" s="25"/>
    </row>
    <row r="40" spans="1:256" s="3" customFormat="1" ht="34.5">
      <c r="A40" s="70"/>
      <c r="B40" s="72"/>
      <c r="C40" s="72"/>
      <c r="D40" s="58" t="s">
        <v>75</v>
      </c>
      <c r="E40" s="40">
        <v>85</v>
      </c>
      <c r="F40" s="40">
        <v>110</v>
      </c>
      <c r="G40" s="37">
        <v>26</v>
      </c>
      <c r="H40" s="38">
        <v>15</v>
      </c>
      <c r="I40" s="37">
        <v>19</v>
      </c>
      <c r="J40" s="38">
        <v>22</v>
      </c>
      <c r="K40" s="70"/>
      <c r="L40" s="24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5"/>
      <c r="IR40" s="25"/>
      <c r="IS40" s="25"/>
      <c r="IT40" s="25"/>
      <c r="IU40" s="25"/>
      <c r="IV40" s="25"/>
    </row>
    <row r="41" spans="1:256" s="3" customFormat="1" ht="34.5">
      <c r="A41" s="70"/>
      <c r="B41" s="72"/>
      <c r="C41" s="72"/>
      <c r="D41" s="58" t="s">
        <v>76</v>
      </c>
      <c r="E41" s="40" t="s">
        <v>43</v>
      </c>
      <c r="F41" s="40">
        <v>124</v>
      </c>
      <c r="G41" s="67">
        <v>13</v>
      </c>
      <c r="H41" s="38">
        <v>28</v>
      </c>
      <c r="I41" s="67">
        <v>9</v>
      </c>
      <c r="J41" s="68">
        <v>32</v>
      </c>
      <c r="K41" s="70"/>
      <c r="L41" s="24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5"/>
      <c r="IR41" s="25"/>
      <c r="IS41" s="25"/>
      <c r="IT41" s="25"/>
      <c r="IU41" s="25"/>
      <c r="IV41" s="25"/>
    </row>
    <row r="42" spans="1:256" s="3" customFormat="1" ht="34.5">
      <c r="A42" s="70"/>
      <c r="B42" s="72"/>
      <c r="C42" s="72"/>
      <c r="D42" s="58" t="s">
        <v>77</v>
      </c>
      <c r="E42" s="40" t="s">
        <v>51</v>
      </c>
      <c r="F42" s="40">
        <v>157</v>
      </c>
      <c r="G42" s="37">
        <v>19</v>
      </c>
      <c r="H42" s="38">
        <v>22</v>
      </c>
      <c r="I42" s="37">
        <v>19</v>
      </c>
      <c r="J42" s="38">
        <v>22</v>
      </c>
      <c r="K42" s="70"/>
      <c r="L42" s="24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5"/>
      <c r="IR42" s="25"/>
      <c r="IS42" s="25"/>
      <c r="IT42" s="25"/>
      <c r="IU42" s="25"/>
      <c r="IV42" s="25"/>
    </row>
    <row r="43" spans="1:256" s="3" customFormat="1" ht="35.25" thickBot="1">
      <c r="A43" s="77"/>
      <c r="B43" s="78"/>
      <c r="C43" s="78"/>
      <c r="D43" s="59" t="s">
        <v>78</v>
      </c>
      <c r="E43" s="54" t="s">
        <v>45</v>
      </c>
      <c r="F43" s="54">
        <v>128</v>
      </c>
      <c r="G43" s="65">
        <v>5</v>
      </c>
      <c r="H43" s="66">
        <v>36</v>
      </c>
      <c r="I43" s="65">
        <v>5</v>
      </c>
      <c r="J43" s="66">
        <v>36</v>
      </c>
      <c r="K43" s="77"/>
      <c r="L43" s="24"/>
      <c r="M43" s="25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5"/>
      <c r="IR43" s="25"/>
      <c r="IS43" s="25"/>
      <c r="IT43" s="25"/>
      <c r="IU43" s="25"/>
      <c r="IV43" s="25"/>
    </row>
    <row r="44" spans="1:256" s="3" customFormat="1" ht="34.5">
      <c r="A44" s="69">
        <v>5</v>
      </c>
      <c r="B44" s="71" t="s">
        <v>62</v>
      </c>
      <c r="C44" s="71" t="s">
        <v>63</v>
      </c>
      <c r="D44" s="57" t="s">
        <v>64</v>
      </c>
      <c r="E44" s="39">
        <v>65</v>
      </c>
      <c r="F44" s="39">
        <v>697</v>
      </c>
      <c r="G44" s="61">
        <v>11</v>
      </c>
      <c r="H44" s="62">
        <v>30</v>
      </c>
      <c r="I44" s="61">
        <v>8</v>
      </c>
      <c r="J44" s="62">
        <v>33</v>
      </c>
      <c r="K44" s="69">
        <v>243</v>
      </c>
      <c r="L44" s="24" t="e">
        <f>#REF!+#REF!</f>
        <v>#REF!</v>
      </c>
      <c r="M44" s="25"/>
      <c r="N44" s="26"/>
      <c r="O44" s="25" t="e">
        <f>IF(#REF!=1,25,0)</f>
        <v>#REF!</v>
      </c>
      <c r="P44" s="25" t="e">
        <f>IF(#REF!=2,22,0)</f>
        <v>#REF!</v>
      </c>
      <c r="Q44" s="25" t="e">
        <f>IF(#REF!=3,20,0)</f>
        <v>#REF!</v>
      </c>
      <c r="R44" s="25" t="e">
        <f>IF(#REF!=4,18,0)</f>
        <v>#REF!</v>
      </c>
      <c r="S44" s="25" t="e">
        <f>IF(#REF!=5,16,0)</f>
        <v>#REF!</v>
      </c>
      <c r="T44" s="25" t="e">
        <f>IF(#REF!=6,15,0)</f>
        <v>#REF!</v>
      </c>
      <c r="U44" s="25" t="e">
        <f>IF(#REF!=7,14,0)</f>
        <v>#REF!</v>
      </c>
      <c r="V44" s="25" t="e">
        <f>IF(#REF!=8,13,0)</f>
        <v>#REF!</v>
      </c>
      <c r="W44" s="25" t="e">
        <f>IF(#REF!=9,12,0)</f>
        <v>#REF!</v>
      </c>
      <c r="X44" s="25" t="e">
        <f>IF(#REF!=10,11,0)</f>
        <v>#REF!</v>
      </c>
      <c r="Y44" s="25" t="e">
        <f>IF(#REF!=11,10,0)</f>
        <v>#REF!</v>
      </c>
      <c r="Z44" s="25" t="e">
        <f>IF(#REF!=12,9,0)</f>
        <v>#REF!</v>
      </c>
      <c r="AA44" s="25" t="e">
        <f>IF(#REF!=13,8,0)</f>
        <v>#REF!</v>
      </c>
      <c r="AB44" s="25" t="e">
        <f>IF(#REF!=14,7,0)</f>
        <v>#REF!</v>
      </c>
      <c r="AC44" s="25" t="e">
        <f>IF(#REF!=15,6,0)</f>
        <v>#REF!</v>
      </c>
      <c r="AD44" s="25" t="e">
        <f>IF(#REF!=16,5,0)</f>
        <v>#REF!</v>
      </c>
      <c r="AE44" s="25" t="e">
        <f>IF(#REF!=17,4,0)</f>
        <v>#REF!</v>
      </c>
      <c r="AF44" s="25" t="e">
        <f>IF(#REF!=18,3,0)</f>
        <v>#REF!</v>
      </c>
      <c r="AG44" s="25" t="e">
        <f>IF(#REF!=19,2,0)</f>
        <v>#REF!</v>
      </c>
      <c r="AH44" s="25" t="e">
        <f>IF(#REF!=20,1,0)</f>
        <v>#REF!</v>
      </c>
      <c r="AI44" s="25" t="e">
        <f>IF(#REF!&gt;20,0,0)</f>
        <v>#REF!</v>
      </c>
      <c r="AJ44" s="25" t="e">
        <f>IF(#REF!="сх",0,0)</f>
        <v>#REF!</v>
      </c>
      <c r="AK44" s="25" t="e">
        <f>SUM(O44:AI44)</f>
        <v>#REF!</v>
      </c>
      <c r="AL44" s="25" t="e">
        <f>IF(#REF!=1,25,0)</f>
        <v>#REF!</v>
      </c>
      <c r="AM44" s="25" t="e">
        <f>IF(#REF!=2,22,0)</f>
        <v>#REF!</v>
      </c>
      <c r="AN44" s="25" t="e">
        <f>IF(#REF!=3,20,0)</f>
        <v>#REF!</v>
      </c>
      <c r="AO44" s="25" t="e">
        <f>IF(#REF!=4,18,0)</f>
        <v>#REF!</v>
      </c>
      <c r="AP44" s="25" t="e">
        <f>IF(#REF!=5,16,0)</f>
        <v>#REF!</v>
      </c>
      <c r="AQ44" s="25" t="e">
        <f>IF(#REF!=6,15,0)</f>
        <v>#REF!</v>
      </c>
      <c r="AR44" s="25" t="e">
        <f>IF(#REF!=7,14,0)</f>
        <v>#REF!</v>
      </c>
      <c r="AS44" s="25" t="e">
        <f>IF(#REF!=8,13,0)</f>
        <v>#REF!</v>
      </c>
      <c r="AT44" s="25" t="e">
        <f>IF(#REF!=9,12,0)</f>
        <v>#REF!</v>
      </c>
      <c r="AU44" s="25" t="e">
        <f>IF(#REF!=10,11,0)</f>
        <v>#REF!</v>
      </c>
      <c r="AV44" s="25" t="e">
        <f>IF(#REF!=11,10,0)</f>
        <v>#REF!</v>
      </c>
      <c r="AW44" s="25" t="e">
        <f>IF(#REF!=12,9,0)</f>
        <v>#REF!</v>
      </c>
      <c r="AX44" s="25" t="e">
        <f>IF(#REF!=13,8,0)</f>
        <v>#REF!</v>
      </c>
      <c r="AY44" s="25" t="e">
        <f>IF(#REF!=14,7,0)</f>
        <v>#REF!</v>
      </c>
      <c r="AZ44" s="25" t="e">
        <f>IF(#REF!=15,6,0)</f>
        <v>#REF!</v>
      </c>
      <c r="BA44" s="25" t="e">
        <f>IF(#REF!=16,5,0)</f>
        <v>#REF!</v>
      </c>
      <c r="BB44" s="25" t="e">
        <f>IF(#REF!=17,4,0)</f>
        <v>#REF!</v>
      </c>
      <c r="BC44" s="25" t="e">
        <f>IF(#REF!=18,3,0)</f>
        <v>#REF!</v>
      </c>
      <c r="BD44" s="25" t="e">
        <f>IF(#REF!=19,2,0)</f>
        <v>#REF!</v>
      </c>
      <c r="BE44" s="25" t="e">
        <f>IF(#REF!=20,1,0)</f>
        <v>#REF!</v>
      </c>
      <c r="BF44" s="25" t="e">
        <f>IF(#REF!&gt;20,0,0)</f>
        <v>#REF!</v>
      </c>
      <c r="BG44" s="25" t="e">
        <f>IF(#REF!="сх",0,0)</f>
        <v>#REF!</v>
      </c>
      <c r="BH44" s="25" t="e">
        <f>SUM(AL44:BF44)</f>
        <v>#REF!</v>
      </c>
      <c r="BI44" s="25" t="e">
        <f>IF(#REF!=1,45,0)</f>
        <v>#REF!</v>
      </c>
      <c r="BJ44" s="25" t="e">
        <f>IF(#REF!=2,42,0)</f>
        <v>#REF!</v>
      </c>
      <c r="BK44" s="25" t="e">
        <f>IF(#REF!=3,40,0)</f>
        <v>#REF!</v>
      </c>
      <c r="BL44" s="25" t="e">
        <f>IF(#REF!=4,38,0)</f>
        <v>#REF!</v>
      </c>
      <c r="BM44" s="25" t="e">
        <f>IF(#REF!=5,36,0)</f>
        <v>#REF!</v>
      </c>
      <c r="BN44" s="25" t="e">
        <f>IF(#REF!=6,35,0)</f>
        <v>#REF!</v>
      </c>
      <c r="BO44" s="25" t="e">
        <f>IF(#REF!=7,34,0)</f>
        <v>#REF!</v>
      </c>
      <c r="BP44" s="25" t="e">
        <f>IF(#REF!=8,33,0)</f>
        <v>#REF!</v>
      </c>
      <c r="BQ44" s="25" t="e">
        <f>IF(#REF!=9,32,0)</f>
        <v>#REF!</v>
      </c>
      <c r="BR44" s="25" t="e">
        <f>IF(#REF!=10,31,0)</f>
        <v>#REF!</v>
      </c>
      <c r="BS44" s="25" t="e">
        <f>IF(#REF!=11,30,0)</f>
        <v>#REF!</v>
      </c>
      <c r="BT44" s="25" t="e">
        <f>IF(#REF!=12,29,0)</f>
        <v>#REF!</v>
      </c>
      <c r="BU44" s="25" t="e">
        <f>IF(#REF!=13,28,0)</f>
        <v>#REF!</v>
      </c>
      <c r="BV44" s="25" t="e">
        <f>IF(#REF!=14,27,0)</f>
        <v>#REF!</v>
      </c>
      <c r="BW44" s="25" t="e">
        <f>IF(#REF!=15,26,0)</f>
        <v>#REF!</v>
      </c>
      <c r="BX44" s="25" t="e">
        <f>IF(#REF!=16,25,0)</f>
        <v>#REF!</v>
      </c>
      <c r="BY44" s="25" t="e">
        <f>IF(#REF!=17,24,0)</f>
        <v>#REF!</v>
      </c>
      <c r="BZ44" s="25" t="e">
        <f>IF(#REF!=18,23,0)</f>
        <v>#REF!</v>
      </c>
      <c r="CA44" s="25" t="e">
        <f>IF(#REF!=19,22,0)</f>
        <v>#REF!</v>
      </c>
      <c r="CB44" s="25" t="e">
        <f>IF(#REF!=20,21,0)</f>
        <v>#REF!</v>
      </c>
      <c r="CC44" s="25" t="e">
        <f>IF(#REF!=21,20,0)</f>
        <v>#REF!</v>
      </c>
      <c r="CD44" s="25" t="e">
        <f>IF(#REF!=22,19,0)</f>
        <v>#REF!</v>
      </c>
      <c r="CE44" s="25" t="e">
        <f>IF(#REF!=23,18,0)</f>
        <v>#REF!</v>
      </c>
      <c r="CF44" s="25" t="e">
        <f>IF(#REF!=24,17,0)</f>
        <v>#REF!</v>
      </c>
      <c r="CG44" s="25" t="e">
        <f>IF(#REF!=25,16,0)</f>
        <v>#REF!</v>
      </c>
      <c r="CH44" s="25" t="e">
        <f>IF(#REF!=26,15,0)</f>
        <v>#REF!</v>
      </c>
      <c r="CI44" s="25" t="e">
        <f>IF(#REF!=27,14,0)</f>
        <v>#REF!</v>
      </c>
      <c r="CJ44" s="25" t="e">
        <f>IF(#REF!=28,13,0)</f>
        <v>#REF!</v>
      </c>
      <c r="CK44" s="25" t="e">
        <f>IF(#REF!=29,12,0)</f>
        <v>#REF!</v>
      </c>
      <c r="CL44" s="25" t="e">
        <f>IF(#REF!=30,11,0)</f>
        <v>#REF!</v>
      </c>
      <c r="CM44" s="25" t="e">
        <f>IF(#REF!=31,10,0)</f>
        <v>#REF!</v>
      </c>
      <c r="CN44" s="25" t="e">
        <f>IF(#REF!=32,9,0)</f>
        <v>#REF!</v>
      </c>
      <c r="CO44" s="25" t="e">
        <f>IF(#REF!=33,8,0)</f>
        <v>#REF!</v>
      </c>
      <c r="CP44" s="25" t="e">
        <f>IF(#REF!=34,7,0)</f>
        <v>#REF!</v>
      </c>
      <c r="CQ44" s="25" t="e">
        <f>IF(#REF!=35,6,0)</f>
        <v>#REF!</v>
      </c>
      <c r="CR44" s="25" t="e">
        <f>IF(#REF!=36,5,0)</f>
        <v>#REF!</v>
      </c>
      <c r="CS44" s="25" t="e">
        <f>IF(#REF!=37,4,0)</f>
        <v>#REF!</v>
      </c>
      <c r="CT44" s="25" t="e">
        <f>IF(#REF!=38,3,0)</f>
        <v>#REF!</v>
      </c>
      <c r="CU44" s="25" t="e">
        <f>IF(#REF!=39,2,0)</f>
        <v>#REF!</v>
      </c>
      <c r="CV44" s="25" t="e">
        <f>IF(#REF!=40,1,0)</f>
        <v>#REF!</v>
      </c>
      <c r="CW44" s="25" t="e">
        <f>IF(#REF!&gt;20,0,0)</f>
        <v>#REF!</v>
      </c>
      <c r="CX44" s="25" t="e">
        <f>IF(#REF!="сх",0,0)</f>
        <v>#REF!</v>
      </c>
      <c r="CY44" s="25" t="e">
        <f>SUM(BI44:CX44)</f>
        <v>#REF!</v>
      </c>
      <c r="CZ44" s="25" t="e">
        <f>IF(#REF!=1,45,0)</f>
        <v>#REF!</v>
      </c>
      <c r="DA44" s="25" t="e">
        <f>IF(#REF!=2,42,0)</f>
        <v>#REF!</v>
      </c>
      <c r="DB44" s="25" t="e">
        <f>IF(#REF!=3,40,0)</f>
        <v>#REF!</v>
      </c>
      <c r="DC44" s="25" t="e">
        <f>IF(#REF!=4,38,0)</f>
        <v>#REF!</v>
      </c>
      <c r="DD44" s="25" t="e">
        <f>IF(#REF!=5,36,0)</f>
        <v>#REF!</v>
      </c>
      <c r="DE44" s="25" t="e">
        <f>IF(#REF!=6,35,0)</f>
        <v>#REF!</v>
      </c>
      <c r="DF44" s="25" t="e">
        <f>IF(#REF!=7,34,0)</f>
        <v>#REF!</v>
      </c>
      <c r="DG44" s="25" t="e">
        <f>IF(#REF!=8,33,0)</f>
        <v>#REF!</v>
      </c>
      <c r="DH44" s="25" t="e">
        <f>IF(#REF!=9,32,0)</f>
        <v>#REF!</v>
      </c>
      <c r="DI44" s="25" t="e">
        <f>IF(#REF!=10,31,0)</f>
        <v>#REF!</v>
      </c>
      <c r="DJ44" s="25" t="e">
        <f>IF(#REF!=11,30,0)</f>
        <v>#REF!</v>
      </c>
      <c r="DK44" s="25" t="e">
        <f>IF(#REF!=12,29,0)</f>
        <v>#REF!</v>
      </c>
      <c r="DL44" s="25" t="e">
        <f>IF(#REF!=13,28,0)</f>
        <v>#REF!</v>
      </c>
      <c r="DM44" s="25" t="e">
        <f>IF(#REF!=14,27,0)</f>
        <v>#REF!</v>
      </c>
      <c r="DN44" s="25" t="e">
        <f>IF(#REF!=15,26,0)</f>
        <v>#REF!</v>
      </c>
      <c r="DO44" s="25" t="e">
        <f>IF(#REF!=16,25,0)</f>
        <v>#REF!</v>
      </c>
      <c r="DP44" s="25" t="e">
        <f>IF(#REF!=17,24,0)</f>
        <v>#REF!</v>
      </c>
      <c r="DQ44" s="25" t="e">
        <f>IF(#REF!=18,23,0)</f>
        <v>#REF!</v>
      </c>
      <c r="DR44" s="25" t="e">
        <f>IF(#REF!=19,22,0)</f>
        <v>#REF!</v>
      </c>
      <c r="DS44" s="25" t="e">
        <f>IF(#REF!=20,21,0)</f>
        <v>#REF!</v>
      </c>
      <c r="DT44" s="25" t="e">
        <f>IF(#REF!=21,20,0)</f>
        <v>#REF!</v>
      </c>
      <c r="DU44" s="25" t="e">
        <f>IF(#REF!=22,19,0)</f>
        <v>#REF!</v>
      </c>
      <c r="DV44" s="25" t="e">
        <f>IF(#REF!=23,18,0)</f>
        <v>#REF!</v>
      </c>
      <c r="DW44" s="25" t="e">
        <f>IF(#REF!=24,17,0)</f>
        <v>#REF!</v>
      </c>
      <c r="DX44" s="25" t="e">
        <f>IF(#REF!=25,16,0)</f>
        <v>#REF!</v>
      </c>
      <c r="DY44" s="25" t="e">
        <f>IF(#REF!=26,15,0)</f>
        <v>#REF!</v>
      </c>
      <c r="DZ44" s="25" t="e">
        <f>IF(#REF!=27,14,0)</f>
        <v>#REF!</v>
      </c>
      <c r="EA44" s="25" t="e">
        <f>IF(#REF!=28,13,0)</f>
        <v>#REF!</v>
      </c>
      <c r="EB44" s="25" t="e">
        <f>IF(#REF!=29,12,0)</f>
        <v>#REF!</v>
      </c>
      <c r="EC44" s="25" t="e">
        <f>IF(#REF!=30,11,0)</f>
        <v>#REF!</v>
      </c>
      <c r="ED44" s="25" t="e">
        <f>IF(#REF!=31,10,0)</f>
        <v>#REF!</v>
      </c>
      <c r="EE44" s="25" t="e">
        <f>IF(#REF!=32,9,0)</f>
        <v>#REF!</v>
      </c>
      <c r="EF44" s="25" t="e">
        <f>IF(#REF!=33,8,0)</f>
        <v>#REF!</v>
      </c>
      <c r="EG44" s="25" t="e">
        <f>IF(#REF!=34,7,0)</f>
        <v>#REF!</v>
      </c>
      <c r="EH44" s="25" t="e">
        <f>IF(#REF!=35,6,0)</f>
        <v>#REF!</v>
      </c>
      <c r="EI44" s="25" t="e">
        <f>IF(#REF!=36,5,0)</f>
        <v>#REF!</v>
      </c>
      <c r="EJ44" s="25" t="e">
        <f>IF(#REF!=37,4,0)</f>
        <v>#REF!</v>
      </c>
      <c r="EK44" s="25" t="e">
        <f>IF(#REF!=38,3,0)</f>
        <v>#REF!</v>
      </c>
      <c r="EL44" s="25" t="e">
        <f>IF(#REF!=39,2,0)</f>
        <v>#REF!</v>
      </c>
      <c r="EM44" s="25" t="e">
        <f>IF(#REF!=40,1,0)</f>
        <v>#REF!</v>
      </c>
      <c r="EN44" s="25" t="e">
        <f>IF(#REF!&gt;20,0,0)</f>
        <v>#REF!</v>
      </c>
      <c r="EO44" s="25" t="e">
        <f>IF(#REF!="сх",0,0)</f>
        <v>#REF!</v>
      </c>
      <c r="EP44" s="25" t="e">
        <f>SUM(CZ44:EO44)</f>
        <v>#REF!</v>
      </c>
      <c r="EQ44" s="25"/>
      <c r="ER44" s="25" t="e">
        <f>IF(#REF!="сх","ноль",IF(#REF!&gt;0,#REF!,"Ноль"))</f>
        <v>#REF!</v>
      </c>
      <c r="ES44" s="25" t="e">
        <f>IF(#REF!="сх","ноль",IF(#REF!&gt;0,#REF!,"Ноль"))</f>
        <v>#REF!</v>
      </c>
      <c r="ET44" s="25"/>
      <c r="EU44" s="25" t="e">
        <f>MIN(ER44,ES44)</f>
        <v>#REF!</v>
      </c>
      <c r="EV44" s="25" t="e">
        <f>IF(K44=#REF!,IF(#REF!&lt;#REF!,#REF!,EZ44),#REF!)</f>
        <v>#REF!</v>
      </c>
      <c r="EW44" s="25" t="e">
        <f>IF(K44=#REF!,IF(#REF!&lt;#REF!,0,1))</f>
        <v>#REF!</v>
      </c>
      <c r="EX44" s="25" t="e">
        <f>IF(AND(EU44&gt;=21,EU44&lt;&gt;0),EU44,IF(K44&lt;#REF!,"СТОП",EV44+EW44))</f>
        <v>#REF!</v>
      </c>
      <c r="EY44" s="25"/>
      <c r="EZ44" s="25">
        <v>15</v>
      </c>
      <c r="FA44" s="25">
        <v>16</v>
      </c>
      <c r="FB44" s="25"/>
      <c r="FC44" s="27" t="e">
        <f>IF(#REF!=1,25,0)</f>
        <v>#REF!</v>
      </c>
      <c r="FD44" s="27" t="e">
        <f>IF(#REF!=2,22,0)</f>
        <v>#REF!</v>
      </c>
      <c r="FE44" s="27" t="e">
        <f>IF(#REF!=3,20,0)</f>
        <v>#REF!</v>
      </c>
      <c r="FF44" s="27" t="e">
        <f>IF(#REF!=4,18,0)</f>
        <v>#REF!</v>
      </c>
      <c r="FG44" s="27" t="e">
        <f>IF(#REF!=5,16,0)</f>
        <v>#REF!</v>
      </c>
      <c r="FH44" s="27" t="e">
        <f>IF(#REF!=6,15,0)</f>
        <v>#REF!</v>
      </c>
      <c r="FI44" s="27" t="e">
        <f>IF(#REF!=7,14,0)</f>
        <v>#REF!</v>
      </c>
      <c r="FJ44" s="27" t="e">
        <f>IF(#REF!=8,13,0)</f>
        <v>#REF!</v>
      </c>
      <c r="FK44" s="27" t="e">
        <f>IF(#REF!=9,12,0)</f>
        <v>#REF!</v>
      </c>
      <c r="FL44" s="27" t="e">
        <f>IF(#REF!=10,11,0)</f>
        <v>#REF!</v>
      </c>
      <c r="FM44" s="27" t="e">
        <f>IF(#REF!=11,10,0)</f>
        <v>#REF!</v>
      </c>
      <c r="FN44" s="27" t="e">
        <f>IF(#REF!=12,9,0)</f>
        <v>#REF!</v>
      </c>
      <c r="FO44" s="27" t="e">
        <f>IF(#REF!=13,8,0)</f>
        <v>#REF!</v>
      </c>
      <c r="FP44" s="27" t="e">
        <f>IF(#REF!=14,7,0)</f>
        <v>#REF!</v>
      </c>
      <c r="FQ44" s="27" t="e">
        <f>IF(#REF!=15,6,0)</f>
        <v>#REF!</v>
      </c>
      <c r="FR44" s="27" t="e">
        <f>IF(#REF!=16,5,0)</f>
        <v>#REF!</v>
      </c>
      <c r="FS44" s="27" t="e">
        <f>IF(#REF!=17,4,0)</f>
        <v>#REF!</v>
      </c>
      <c r="FT44" s="27" t="e">
        <f>IF(#REF!=18,3,0)</f>
        <v>#REF!</v>
      </c>
      <c r="FU44" s="27" t="e">
        <f>IF(#REF!=19,2,0)</f>
        <v>#REF!</v>
      </c>
      <c r="FV44" s="27" t="e">
        <f>IF(#REF!=20,1,0)</f>
        <v>#REF!</v>
      </c>
      <c r="FW44" s="27" t="e">
        <f>IF(#REF!&gt;20,0,0)</f>
        <v>#REF!</v>
      </c>
      <c r="FX44" s="27" t="e">
        <f>IF(#REF!="сх",0,0)</f>
        <v>#REF!</v>
      </c>
      <c r="FY44" s="27" t="e">
        <f>SUM(FC44:FX44)</f>
        <v>#REF!</v>
      </c>
      <c r="FZ44" s="27" t="e">
        <f>IF(#REF!=1,25,0)</f>
        <v>#REF!</v>
      </c>
      <c r="GA44" s="27" t="e">
        <f>IF(#REF!=2,22,0)</f>
        <v>#REF!</v>
      </c>
      <c r="GB44" s="27" t="e">
        <f>IF(#REF!=3,20,0)</f>
        <v>#REF!</v>
      </c>
      <c r="GC44" s="27" t="e">
        <f>IF(#REF!=4,18,0)</f>
        <v>#REF!</v>
      </c>
      <c r="GD44" s="27" t="e">
        <f>IF(#REF!=5,16,0)</f>
        <v>#REF!</v>
      </c>
      <c r="GE44" s="27" t="e">
        <f>IF(#REF!=6,15,0)</f>
        <v>#REF!</v>
      </c>
      <c r="GF44" s="27" t="e">
        <f>IF(#REF!=7,14,0)</f>
        <v>#REF!</v>
      </c>
      <c r="GG44" s="27" t="e">
        <f>IF(#REF!=8,13,0)</f>
        <v>#REF!</v>
      </c>
      <c r="GH44" s="27" t="e">
        <f>IF(#REF!=9,12,0)</f>
        <v>#REF!</v>
      </c>
      <c r="GI44" s="27" t="e">
        <f>IF(#REF!=10,11,0)</f>
        <v>#REF!</v>
      </c>
      <c r="GJ44" s="27" t="e">
        <f>IF(#REF!=11,10,0)</f>
        <v>#REF!</v>
      </c>
      <c r="GK44" s="27" t="e">
        <f>IF(#REF!=12,9,0)</f>
        <v>#REF!</v>
      </c>
      <c r="GL44" s="27" t="e">
        <f>IF(#REF!=13,8,0)</f>
        <v>#REF!</v>
      </c>
      <c r="GM44" s="27" t="e">
        <f>IF(#REF!=14,7,0)</f>
        <v>#REF!</v>
      </c>
      <c r="GN44" s="27" t="e">
        <f>IF(#REF!=15,6,0)</f>
        <v>#REF!</v>
      </c>
      <c r="GO44" s="27" t="e">
        <f>IF(#REF!=16,5,0)</f>
        <v>#REF!</v>
      </c>
      <c r="GP44" s="27" t="e">
        <f>IF(#REF!=17,4,0)</f>
        <v>#REF!</v>
      </c>
      <c r="GQ44" s="27" t="e">
        <f>IF(#REF!=18,3,0)</f>
        <v>#REF!</v>
      </c>
      <c r="GR44" s="27" t="e">
        <f>IF(#REF!=19,2,0)</f>
        <v>#REF!</v>
      </c>
      <c r="GS44" s="27" t="e">
        <f>IF(#REF!=20,1,0)</f>
        <v>#REF!</v>
      </c>
      <c r="GT44" s="27" t="e">
        <f>IF(#REF!&gt;20,0,0)</f>
        <v>#REF!</v>
      </c>
      <c r="GU44" s="27" t="e">
        <f>IF(#REF!="сх",0,0)</f>
        <v>#REF!</v>
      </c>
      <c r="GV44" s="27" t="e">
        <f>SUM(FZ44:GU44)</f>
        <v>#REF!</v>
      </c>
      <c r="GW44" s="27" t="e">
        <f>IF(#REF!=1,100,0)</f>
        <v>#REF!</v>
      </c>
      <c r="GX44" s="27" t="e">
        <f>IF(#REF!=2,98,0)</f>
        <v>#REF!</v>
      </c>
      <c r="GY44" s="27" t="e">
        <f>IF(#REF!=3,95,0)</f>
        <v>#REF!</v>
      </c>
      <c r="GZ44" s="27" t="e">
        <f>IF(#REF!=4,93,0)</f>
        <v>#REF!</v>
      </c>
      <c r="HA44" s="27" t="e">
        <f>IF(#REF!=5,90,0)</f>
        <v>#REF!</v>
      </c>
      <c r="HB44" s="27" t="e">
        <f>IF(#REF!=6,88,0)</f>
        <v>#REF!</v>
      </c>
      <c r="HC44" s="27" t="e">
        <f>IF(#REF!=7,85,0)</f>
        <v>#REF!</v>
      </c>
      <c r="HD44" s="27" t="e">
        <f>IF(#REF!=8,83,0)</f>
        <v>#REF!</v>
      </c>
      <c r="HE44" s="27" t="e">
        <f>IF(#REF!=9,80,0)</f>
        <v>#REF!</v>
      </c>
      <c r="HF44" s="27" t="e">
        <f>IF(#REF!=10,78,0)</f>
        <v>#REF!</v>
      </c>
      <c r="HG44" s="27" t="e">
        <f>IF(#REF!=11,75,0)</f>
        <v>#REF!</v>
      </c>
      <c r="HH44" s="27" t="e">
        <f>IF(#REF!=12,73,0)</f>
        <v>#REF!</v>
      </c>
      <c r="HI44" s="27" t="e">
        <f>IF(#REF!=13,70,0)</f>
        <v>#REF!</v>
      </c>
      <c r="HJ44" s="27" t="e">
        <f>IF(#REF!=14,68,0)</f>
        <v>#REF!</v>
      </c>
      <c r="HK44" s="27" t="e">
        <f>IF(#REF!=15,65,0)</f>
        <v>#REF!</v>
      </c>
      <c r="HL44" s="27" t="e">
        <f>IF(#REF!=16,63,0)</f>
        <v>#REF!</v>
      </c>
      <c r="HM44" s="27" t="e">
        <f>IF(#REF!=17,60,0)</f>
        <v>#REF!</v>
      </c>
      <c r="HN44" s="27" t="e">
        <f>IF(#REF!=18,58,0)</f>
        <v>#REF!</v>
      </c>
      <c r="HO44" s="27" t="e">
        <f>IF(#REF!=19,55,0)</f>
        <v>#REF!</v>
      </c>
      <c r="HP44" s="27" t="e">
        <f>IF(#REF!=20,53,0)</f>
        <v>#REF!</v>
      </c>
      <c r="HQ44" s="27" t="e">
        <f>IF(#REF!&gt;20,0,0)</f>
        <v>#REF!</v>
      </c>
      <c r="HR44" s="27" t="e">
        <f>IF(#REF!="сх",0,0)</f>
        <v>#REF!</v>
      </c>
      <c r="HS44" s="27" t="e">
        <f>SUM(GW44:HR44)</f>
        <v>#REF!</v>
      </c>
      <c r="HT44" s="27" t="e">
        <f>IF(#REF!=1,100,0)</f>
        <v>#REF!</v>
      </c>
      <c r="HU44" s="27" t="e">
        <f>IF(#REF!=2,98,0)</f>
        <v>#REF!</v>
      </c>
      <c r="HV44" s="27" t="e">
        <f>IF(#REF!=3,95,0)</f>
        <v>#REF!</v>
      </c>
      <c r="HW44" s="27" t="e">
        <f>IF(#REF!=4,93,0)</f>
        <v>#REF!</v>
      </c>
      <c r="HX44" s="27" t="e">
        <f>IF(#REF!=5,90,0)</f>
        <v>#REF!</v>
      </c>
      <c r="HY44" s="27" t="e">
        <f>IF(#REF!=6,88,0)</f>
        <v>#REF!</v>
      </c>
      <c r="HZ44" s="27" t="e">
        <f>IF(#REF!=7,85,0)</f>
        <v>#REF!</v>
      </c>
      <c r="IA44" s="27" t="e">
        <f>IF(#REF!=8,83,0)</f>
        <v>#REF!</v>
      </c>
      <c r="IB44" s="27" t="e">
        <f>IF(#REF!=9,80,0)</f>
        <v>#REF!</v>
      </c>
      <c r="IC44" s="27" t="e">
        <f>IF(#REF!=10,78,0)</f>
        <v>#REF!</v>
      </c>
      <c r="ID44" s="27" t="e">
        <f>IF(#REF!=11,75,0)</f>
        <v>#REF!</v>
      </c>
      <c r="IE44" s="27" t="e">
        <f>IF(#REF!=12,73,0)</f>
        <v>#REF!</v>
      </c>
      <c r="IF44" s="27" t="e">
        <f>IF(#REF!=13,70,0)</f>
        <v>#REF!</v>
      </c>
      <c r="IG44" s="27" t="e">
        <f>IF(#REF!=14,68,0)</f>
        <v>#REF!</v>
      </c>
      <c r="IH44" s="27" t="e">
        <f>IF(#REF!=15,65,0)</f>
        <v>#REF!</v>
      </c>
      <c r="II44" s="27" t="e">
        <f>IF(#REF!=16,63,0)</f>
        <v>#REF!</v>
      </c>
      <c r="IJ44" s="27" t="e">
        <f>IF(#REF!=17,60,0)</f>
        <v>#REF!</v>
      </c>
      <c r="IK44" s="27" t="e">
        <f>IF(#REF!=18,58,0)</f>
        <v>#REF!</v>
      </c>
      <c r="IL44" s="27" t="e">
        <f>IF(#REF!=19,55,0)</f>
        <v>#REF!</v>
      </c>
      <c r="IM44" s="27" t="e">
        <f>IF(#REF!=20,53,0)</f>
        <v>#REF!</v>
      </c>
      <c r="IN44" s="27" t="e">
        <f>IF(#REF!&gt;20,0,0)</f>
        <v>#REF!</v>
      </c>
      <c r="IO44" s="27" t="e">
        <f>IF(#REF!="сх",0,0)</f>
        <v>#REF!</v>
      </c>
      <c r="IP44" s="27" t="e">
        <f>SUM(HT44:IO44)</f>
        <v>#REF!</v>
      </c>
      <c r="IQ44" s="25"/>
      <c r="IR44" s="25"/>
      <c r="IS44" s="25"/>
      <c r="IT44" s="25"/>
      <c r="IU44" s="25"/>
      <c r="IV44" s="25"/>
    </row>
    <row r="45" spans="1:256" s="3" customFormat="1" ht="34.5">
      <c r="A45" s="70"/>
      <c r="B45" s="72"/>
      <c r="C45" s="72"/>
      <c r="D45" s="58" t="s">
        <v>65</v>
      </c>
      <c r="E45" s="40">
        <v>65</v>
      </c>
      <c r="F45" s="40">
        <v>624</v>
      </c>
      <c r="G45" s="37">
        <v>13</v>
      </c>
      <c r="H45" s="38">
        <v>28</v>
      </c>
      <c r="I45" s="37">
        <v>15</v>
      </c>
      <c r="J45" s="38">
        <v>26</v>
      </c>
      <c r="K45" s="70"/>
      <c r="L45" s="24"/>
      <c r="M45" s="25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5"/>
      <c r="IR45" s="25"/>
      <c r="IS45" s="25"/>
      <c r="IT45" s="25"/>
      <c r="IU45" s="25"/>
      <c r="IV45" s="25"/>
    </row>
    <row r="46" spans="1:256" s="3" customFormat="1" ht="34.5">
      <c r="A46" s="70"/>
      <c r="B46" s="72"/>
      <c r="C46" s="72"/>
      <c r="D46" s="58" t="s">
        <v>66</v>
      </c>
      <c r="E46" s="40">
        <v>65</v>
      </c>
      <c r="F46" s="40">
        <v>22</v>
      </c>
      <c r="G46" s="37">
        <v>14</v>
      </c>
      <c r="H46" s="38">
        <v>27</v>
      </c>
      <c r="I46" s="37">
        <v>19</v>
      </c>
      <c r="J46" s="38">
        <v>22</v>
      </c>
      <c r="K46" s="70"/>
      <c r="L46" s="24"/>
      <c r="M46" s="25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5"/>
      <c r="IR46" s="25"/>
      <c r="IS46" s="25"/>
      <c r="IT46" s="25"/>
      <c r="IU46" s="25"/>
      <c r="IV46" s="25"/>
    </row>
    <row r="47" spans="1:256" s="3" customFormat="1" ht="34.5">
      <c r="A47" s="70"/>
      <c r="B47" s="72"/>
      <c r="C47" s="72"/>
      <c r="D47" s="58" t="s">
        <v>67</v>
      </c>
      <c r="E47" s="40">
        <v>85</v>
      </c>
      <c r="F47" s="40">
        <v>730</v>
      </c>
      <c r="G47" s="67">
        <v>1</v>
      </c>
      <c r="H47" s="68">
        <v>45</v>
      </c>
      <c r="I47" s="67">
        <v>1</v>
      </c>
      <c r="J47" s="68">
        <v>45</v>
      </c>
      <c r="K47" s="70"/>
      <c r="L47" s="24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5"/>
      <c r="IR47" s="25"/>
      <c r="IS47" s="25"/>
      <c r="IT47" s="25"/>
      <c r="IU47" s="25"/>
      <c r="IV47" s="25"/>
    </row>
    <row r="48" spans="1:256" s="3" customFormat="1" ht="34.5">
      <c r="A48" s="70"/>
      <c r="B48" s="72"/>
      <c r="C48" s="72"/>
      <c r="D48" s="58" t="s">
        <v>68</v>
      </c>
      <c r="E48" s="40">
        <v>85</v>
      </c>
      <c r="F48" s="40">
        <v>16</v>
      </c>
      <c r="G48" s="37">
        <v>12</v>
      </c>
      <c r="H48" s="38">
        <v>29</v>
      </c>
      <c r="I48" s="37">
        <v>8</v>
      </c>
      <c r="J48" s="38">
        <v>33</v>
      </c>
      <c r="K48" s="70"/>
      <c r="L48" s="24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5"/>
      <c r="IR48" s="25"/>
      <c r="IS48" s="25"/>
      <c r="IT48" s="25"/>
      <c r="IU48" s="25"/>
      <c r="IV48" s="25"/>
    </row>
    <row r="49" spans="1:256" s="3" customFormat="1" ht="34.5">
      <c r="A49" s="70"/>
      <c r="B49" s="72"/>
      <c r="C49" s="72"/>
      <c r="D49" s="58" t="s">
        <v>69</v>
      </c>
      <c r="E49" s="40" t="s">
        <v>51</v>
      </c>
      <c r="F49" s="40">
        <v>371</v>
      </c>
      <c r="G49" s="67">
        <v>9</v>
      </c>
      <c r="H49" s="68">
        <v>32</v>
      </c>
      <c r="I49" s="67">
        <v>17</v>
      </c>
      <c r="J49" s="68">
        <v>24</v>
      </c>
      <c r="K49" s="70"/>
      <c r="L49" s="24"/>
      <c r="M49" s="25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5"/>
      <c r="IR49" s="25"/>
      <c r="IS49" s="25"/>
      <c r="IT49" s="25"/>
      <c r="IU49" s="25"/>
      <c r="IV49" s="25"/>
    </row>
    <row r="50" spans="1:256" s="3" customFormat="1" ht="35.25" thickBot="1">
      <c r="A50" s="77"/>
      <c r="B50" s="78"/>
      <c r="C50" s="78"/>
      <c r="D50" s="59" t="s">
        <v>70</v>
      </c>
      <c r="E50" s="54" t="s">
        <v>45</v>
      </c>
      <c r="F50" s="54">
        <v>17</v>
      </c>
      <c r="G50" s="65" t="s">
        <v>1</v>
      </c>
      <c r="H50" s="60">
        <v>0</v>
      </c>
      <c r="I50" s="65">
        <v>7</v>
      </c>
      <c r="J50" s="66">
        <v>34</v>
      </c>
      <c r="K50" s="77"/>
      <c r="L50" s="24"/>
      <c r="M50" s="25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5"/>
      <c r="IR50" s="25"/>
      <c r="IS50" s="25"/>
      <c r="IT50" s="25"/>
      <c r="IU50" s="25"/>
      <c r="IV50" s="25"/>
    </row>
    <row r="51" spans="1:256" s="3" customFormat="1" ht="34.5">
      <c r="A51" s="69">
        <v>6</v>
      </c>
      <c r="B51" s="71" t="s">
        <v>34</v>
      </c>
      <c r="C51" s="71" t="s">
        <v>47</v>
      </c>
      <c r="D51" s="57" t="s">
        <v>36</v>
      </c>
      <c r="E51" s="39">
        <v>65</v>
      </c>
      <c r="F51" s="39">
        <v>133</v>
      </c>
      <c r="G51" s="52">
        <v>22</v>
      </c>
      <c r="H51" s="53">
        <v>19</v>
      </c>
      <c r="I51" s="61">
        <v>20</v>
      </c>
      <c r="J51" s="62">
        <v>21</v>
      </c>
      <c r="K51" s="69">
        <v>202</v>
      </c>
      <c r="L51" s="24" t="e">
        <f>#REF!+#REF!</f>
        <v>#REF!</v>
      </c>
      <c r="M51" s="25"/>
      <c r="N51" s="26"/>
      <c r="O51" s="25" t="e">
        <f>IF(#REF!=1,25,0)</f>
        <v>#REF!</v>
      </c>
      <c r="P51" s="25" t="e">
        <f>IF(#REF!=2,22,0)</f>
        <v>#REF!</v>
      </c>
      <c r="Q51" s="25" t="e">
        <f>IF(#REF!=3,20,0)</f>
        <v>#REF!</v>
      </c>
      <c r="R51" s="25" t="e">
        <f>IF(#REF!=4,18,0)</f>
        <v>#REF!</v>
      </c>
      <c r="S51" s="25" t="e">
        <f>IF(#REF!=5,16,0)</f>
        <v>#REF!</v>
      </c>
      <c r="T51" s="25" t="e">
        <f>IF(#REF!=6,15,0)</f>
        <v>#REF!</v>
      </c>
      <c r="U51" s="25" t="e">
        <f>IF(#REF!=7,14,0)</f>
        <v>#REF!</v>
      </c>
      <c r="V51" s="25" t="e">
        <f>IF(#REF!=8,13,0)</f>
        <v>#REF!</v>
      </c>
      <c r="W51" s="25" t="e">
        <f>IF(#REF!=9,12,0)</f>
        <v>#REF!</v>
      </c>
      <c r="X51" s="25" t="e">
        <f>IF(#REF!=10,11,0)</f>
        <v>#REF!</v>
      </c>
      <c r="Y51" s="25" t="e">
        <f>IF(#REF!=11,10,0)</f>
        <v>#REF!</v>
      </c>
      <c r="Z51" s="25" t="e">
        <f>IF(#REF!=12,9,0)</f>
        <v>#REF!</v>
      </c>
      <c r="AA51" s="25" t="e">
        <f>IF(#REF!=13,8,0)</f>
        <v>#REF!</v>
      </c>
      <c r="AB51" s="25" t="e">
        <f>IF(#REF!=14,7,0)</f>
        <v>#REF!</v>
      </c>
      <c r="AC51" s="25" t="e">
        <f>IF(#REF!=15,6,0)</f>
        <v>#REF!</v>
      </c>
      <c r="AD51" s="25" t="e">
        <f>IF(#REF!=16,5,0)</f>
        <v>#REF!</v>
      </c>
      <c r="AE51" s="25" t="e">
        <f>IF(#REF!=17,4,0)</f>
        <v>#REF!</v>
      </c>
      <c r="AF51" s="25" t="e">
        <f>IF(#REF!=18,3,0)</f>
        <v>#REF!</v>
      </c>
      <c r="AG51" s="25" t="e">
        <f>IF(#REF!=19,2,0)</f>
        <v>#REF!</v>
      </c>
      <c r="AH51" s="25" t="e">
        <f>IF(#REF!=20,1,0)</f>
        <v>#REF!</v>
      </c>
      <c r="AI51" s="25" t="e">
        <f>IF(#REF!&gt;20,0,0)</f>
        <v>#REF!</v>
      </c>
      <c r="AJ51" s="25" t="e">
        <f>IF(#REF!="сх",0,0)</f>
        <v>#REF!</v>
      </c>
      <c r="AK51" s="25" t="e">
        <f>SUM(O51:AI51)</f>
        <v>#REF!</v>
      </c>
      <c r="AL51" s="25" t="e">
        <f>IF(#REF!=1,25,0)</f>
        <v>#REF!</v>
      </c>
      <c r="AM51" s="25" t="e">
        <f>IF(#REF!=2,22,0)</f>
        <v>#REF!</v>
      </c>
      <c r="AN51" s="25" t="e">
        <f>IF(#REF!=3,20,0)</f>
        <v>#REF!</v>
      </c>
      <c r="AO51" s="25" t="e">
        <f>IF(#REF!=4,18,0)</f>
        <v>#REF!</v>
      </c>
      <c r="AP51" s="25" t="e">
        <f>IF(#REF!=5,16,0)</f>
        <v>#REF!</v>
      </c>
      <c r="AQ51" s="25" t="e">
        <f>IF(#REF!=6,15,0)</f>
        <v>#REF!</v>
      </c>
      <c r="AR51" s="25" t="e">
        <f>IF(#REF!=7,14,0)</f>
        <v>#REF!</v>
      </c>
      <c r="AS51" s="25" t="e">
        <f>IF(#REF!=8,13,0)</f>
        <v>#REF!</v>
      </c>
      <c r="AT51" s="25" t="e">
        <f>IF(#REF!=9,12,0)</f>
        <v>#REF!</v>
      </c>
      <c r="AU51" s="25" t="e">
        <f>IF(#REF!=10,11,0)</f>
        <v>#REF!</v>
      </c>
      <c r="AV51" s="25" t="e">
        <f>IF(#REF!=11,10,0)</f>
        <v>#REF!</v>
      </c>
      <c r="AW51" s="25" t="e">
        <f>IF(#REF!=12,9,0)</f>
        <v>#REF!</v>
      </c>
      <c r="AX51" s="25" t="e">
        <f>IF(#REF!=13,8,0)</f>
        <v>#REF!</v>
      </c>
      <c r="AY51" s="25" t="e">
        <f>IF(#REF!=14,7,0)</f>
        <v>#REF!</v>
      </c>
      <c r="AZ51" s="25" t="e">
        <f>IF(#REF!=15,6,0)</f>
        <v>#REF!</v>
      </c>
      <c r="BA51" s="25" t="e">
        <f>IF(#REF!=16,5,0)</f>
        <v>#REF!</v>
      </c>
      <c r="BB51" s="25" t="e">
        <f>IF(#REF!=17,4,0)</f>
        <v>#REF!</v>
      </c>
      <c r="BC51" s="25" t="e">
        <f>IF(#REF!=18,3,0)</f>
        <v>#REF!</v>
      </c>
      <c r="BD51" s="25" t="e">
        <f>IF(#REF!=19,2,0)</f>
        <v>#REF!</v>
      </c>
      <c r="BE51" s="25" t="e">
        <f>IF(#REF!=20,1,0)</f>
        <v>#REF!</v>
      </c>
      <c r="BF51" s="25" t="e">
        <f>IF(#REF!&gt;20,0,0)</f>
        <v>#REF!</v>
      </c>
      <c r="BG51" s="25" t="e">
        <f>IF(#REF!="сх",0,0)</f>
        <v>#REF!</v>
      </c>
      <c r="BH51" s="25" t="e">
        <f>SUM(AL51:BF51)</f>
        <v>#REF!</v>
      </c>
      <c r="BI51" s="25" t="e">
        <f>IF(#REF!=1,45,0)</f>
        <v>#REF!</v>
      </c>
      <c r="BJ51" s="25" t="e">
        <f>IF(#REF!=2,42,0)</f>
        <v>#REF!</v>
      </c>
      <c r="BK51" s="25" t="e">
        <f>IF(#REF!=3,40,0)</f>
        <v>#REF!</v>
      </c>
      <c r="BL51" s="25" t="e">
        <f>IF(#REF!=4,38,0)</f>
        <v>#REF!</v>
      </c>
      <c r="BM51" s="25" t="e">
        <f>IF(#REF!=5,36,0)</f>
        <v>#REF!</v>
      </c>
      <c r="BN51" s="25" t="e">
        <f>IF(#REF!=6,35,0)</f>
        <v>#REF!</v>
      </c>
      <c r="BO51" s="25" t="e">
        <f>IF(#REF!=7,34,0)</f>
        <v>#REF!</v>
      </c>
      <c r="BP51" s="25" t="e">
        <f>IF(#REF!=8,33,0)</f>
        <v>#REF!</v>
      </c>
      <c r="BQ51" s="25" t="e">
        <f>IF(#REF!=9,32,0)</f>
        <v>#REF!</v>
      </c>
      <c r="BR51" s="25" t="e">
        <f>IF(#REF!=10,31,0)</f>
        <v>#REF!</v>
      </c>
      <c r="BS51" s="25" t="e">
        <f>IF(#REF!=11,30,0)</f>
        <v>#REF!</v>
      </c>
      <c r="BT51" s="25" t="e">
        <f>IF(#REF!=12,29,0)</f>
        <v>#REF!</v>
      </c>
      <c r="BU51" s="25" t="e">
        <f>IF(#REF!=13,28,0)</f>
        <v>#REF!</v>
      </c>
      <c r="BV51" s="25" t="e">
        <f>IF(#REF!=14,27,0)</f>
        <v>#REF!</v>
      </c>
      <c r="BW51" s="25" t="e">
        <f>IF(#REF!=15,26,0)</f>
        <v>#REF!</v>
      </c>
      <c r="BX51" s="25" t="e">
        <f>IF(#REF!=16,25,0)</f>
        <v>#REF!</v>
      </c>
      <c r="BY51" s="25" t="e">
        <f>IF(#REF!=17,24,0)</f>
        <v>#REF!</v>
      </c>
      <c r="BZ51" s="25" t="e">
        <f>IF(#REF!=18,23,0)</f>
        <v>#REF!</v>
      </c>
      <c r="CA51" s="25" t="e">
        <f>IF(#REF!=19,22,0)</f>
        <v>#REF!</v>
      </c>
      <c r="CB51" s="25" t="e">
        <f>IF(#REF!=20,21,0)</f>
        <v>#REF!</v>
      </c>
      <c r="CC51" s="25" t="e">
        <f>IF(#REF!=21,20,0)</f>
        <v>#REF!</v>
      </c>
      <c r="CD51" s="25" t="e">
        <f>IF(#REF!=22,19,0)</f>
        <v>#REF!</v>
      </c>
      <c r="CE51" s="25" t="e">
        <f>IF(#REF!=23,18,0)</f>
        <v>#REF!</v>
      </c>
      <c r="CF51" s="25" t="e">
        <f>IF(#REF!=24,17,0)</f>
        <v>#REF!</v>
      </c>
      <c r="CG51" s="25" t="e">
        <f>IF(#REF!=25,16,0)</f>
        <v>#REF!</v>
      </c>
      <c r="CH51" s="25" t="e">
        <f>IF(#REF!=26,15,0)</f>
        <v>#REF!</v>
      </c>
      <c r="CI51" s="25" t="e">
        <f>IF(#REF!=27,14,0)</f>
        <v>#REF!</v>
      </c>
      <c r="CJ51" s="25" t="e">
        <f>IF(#REF!=28,13,0)</f>
        <v>#REF!</v>
      </c>
      <c r="CK51" s="25" t="e">
        <f>IF(#REF!=29,12,0)</f>
        <v>#REF!</v>
      </c>
      <c r="CL51" s="25" t="e">
        <f>IF(#REF!=30,11,0)</f>
        <v>#REF!</v>
      </c>
      <c r="CM51" s="25" t="e">
        <f>IF(#REF!=31,10,0)</f>
        <v>#REF!</v>
      </c>
      <c r="CN51" s="25" t="e">
        <f>IF(#REF!=32,9,0)</f>
        <v>#REF!</v>
      </c>
      <c r="CO51" s="25" t="e">
        <f>IF(#REF!=33,8,0)</f>
        <v>#REF!</v>
      </c>
      <c r="CP51" s="25" t="e">
        <f>IF(#REF!=34,7,0)</f>
        <v>#REF!</v>
      </c>
      <c r="CQ51" s="25" t="e">
        <f>IF(#REF!=35,6,0)</f>
        <v>#REF!</v>
      </c>
      <c r="CR51" s="25" t="e">
        <f>IF(#REF!=36,5,0)</f>
        <v>#REF!</v>
      </c>
      <c r="CS51" s="25" t="e">
        <f>IF(#REF!=37,4,0)</f>
        <v>#REF!</v>
      </c>
      <c r="CT51" s="25" t="e">
        <f>IF(#REF!=38,3,0)</f>
        <v>#REF!</v>
      </c>
      <c r="CU51" s="25" t="e">
        <f>IF(#REF!=39,2,0)</f>
        <v>#REF!</v>
      </c>
      <c r="CV51" s="25" t="e">
        <f>IF(#REF!=40,1,0)</f>
        <v>#REF!</v>
      </c>
      <c r="CW51" s="25" t="e">
        <f>IF(#REF!&gt;20,0,0)</f>
        <v>#REF!</v>
      </c>
      <c r="CX51" s="25" t="e">
        <f>IF(#REF!="сх",0,0)</f>
        <v>#REF!</v>
      </c>
      <c r="CY51" s="25" t="e">
        <f>SUM(BI51:CX51)</f>
        <v>#REF!</v>
      </c>
      <c r="CZ51" s="25" t="e">
        <f>IF(#REF!=1,45,0)</f>
        <v>#REF!</v>
      </c>
      <c r="DA51" s="25" t="e">
        <f>IF(#REF!=2,42,0)</f>
        <v>#REF!</v>
      </c>
      <c r="DB51" s="25" t="e">
        <f>IF(#REF!=3,40,0)</f>
        <v>#REF!</v>
      </c>
      <c r="DC51" s="25" t="e">
        <f>IF(#REF!=4,38,0)</f>
        <v>#REF!</v>
      </c>
      <c r="DD51" s="25" t="e">
        <f>IF(#REF!=5,36,0)</f>
        <v>#REF!</v>
      </c>
      <c r="DE51" s="25" t="e">
        <f>IF(#REF!=6,35,0)</f>
        <v>#REF!</v>
      </c>
      <c r="DF51" s="25" t="e">
        <f>IF(#REF!=7,34,0)</f>
        <v>#REF!</v>
      </c>
      <c r="DG51" s="25" t="e">
        <f>IF(#REF!=8,33,0)</f>
        <v>#REF!</v>
      </c>
      <c r="DH51" s="25" t="e">
        <f>IF(#REF!=9,32,0)</f>
        <v>#REF!</v>
      </c>
      <c r="DI51" s="25" t="e">
        <f>IF(#REF!=10,31,0)</f>
        <v>#REF!</v>
      </c>
      <c r="DJ51" s="25" t="e">
        <f>IF(#REF!=11,30,0)</f>
        <v>#REF!</v>
      </c>
      <c r="DK51" s="25" t="e">
        <f>IF(#REF!=12,29,0)</f>
        <v>#REF!</v>
      </c>
      <c r="DL51" s="25" t="e">
        <f>IF(#REF!=13,28,0)</f>
        <v>#REF!</v>
      </c>
      <c r="DM51" s="25" t="e">
        <f>IF(#REF!=14,27,0)</f>
        <v>#REF!</v>
      </c>
      <c r="DN51" s="25" t="e">
        <f>IF(#REF!=15,26,0)</f>
        <v>#REF!</v>
      </c>
      <c r="DO51" s="25" t="e">
        <f>IF(#REF!=16,25,0)</f>
        <v>#REF!</v>
      </c>
      <c r="DP51" s="25" t="e">
        <f>IF(#REF!=17,24,0)</f>
        <v>#REF!</v>
      </c>
      <c r="DQ51" s="25" t="e">
        <f>IF(#REF!=18,23,0)</f>
        <v>#REF!</v>
      </c>
      <c r="DR51" s="25" t="e">
        <f>IF(#REF!=19,22,0)</f>
        <v>#REF!</v>
      </c>
      <c r="DS51" s="25" t="e">
        <f>IF(#REF!=20,21,0)</f>
        <v>#REF!</v>
      </c>
      <c r="DT51" s="25" t="e">
        <f>IF(#REF!=21,20,0)</f>
        <v>#REF!</v>
      </c>
      <c r="DU51" s="25" t="e">
        <f>IF(#REF!=22,19,0)</f>
        <v>#REF!</v>
      </c>
      <c r="DV51" s="25" t="e">
        <f>IF(#REF!=23,18,0)</f>
        <v>#REF!</v>
      </c>
      <c r="DW51" s="25" t="e">
        <f>IF(#REF!=24,17,0)</f>
        <v>#REF!</v>
      </c>
      <c r="DX51" s="25" t="e">
        <f>IF(#REF!=25,16,0)</f>
        <v>#REF!</v>
      </c>
      <c r="DY51" s="25" t="e">
        <f>IF(#REF!=26,15,0)</f>
        <v>#REF!</v>
      </c>
      <c r="DZ51" s="25" t="e">
        <f>IF(#REF!=27,14,0)</f>
        <v>#REF!</v>
      </c>
      <c r="EA51" s="25" t="e">
        <f>IF(#REF!=28,13,0)</f>
        <v>#REF!</v>
      </c>
      <c r="EB51" s="25" t="e">
        <f>IF(#REF!=29,12,0)</f>
        <v>#REF!</v>
      </c>
      <c r="EC51" s="25" t="e">
        <f>IF(#REF!=30,11,0)</f>
        <v>#REF!</v>
      </c>
      <c r="ED51" s="25" t="e">
        <f>IF(#REF!=31,10,0)</f>
        <v>#REF!</v>
      </c>
      <c r="EE51" s="25" t="e">
        <f>IF(#REF!=32,9,0)</f>
        <v>#REF!</v>
      </c>
      <c r="EF51" s="25" t="e">
        <f>IF(#REF!=33,8,0)</f>
        <v>#REF!</v>
      </c>
      <c r="EG51" s="25" t="e">
        <f>IF(#REF!=34,7,0)</f>
        <v>#REF!</v>
      </c>
      <c r="EH51" s="25" t="e">
        <f>IF(#REF!=35,6,0)</f>
        <v>#REF!</v>
      </c>
      <c r="EI51" s="25" t="e">
        <f>IF(#REF!=36,5,0)</f>
        <v>#REF!</v>
      </c>
      <c r="EJ51" s="25" t="e">
        <f>IF(#REF!=37,4,0)</f>
        <v>#REF!</v>
      </c>
      <c r="EK51" s="25" t="e">
        <f>IF(#REF!=38,3,0)</f>
        <v>#REF!</v>
      </c>
      <c r="EL51" s="25" t="e">
        <f>IF(#REF!=39,2,0)</f>
        <v>#REF!</v>
      </c>
      <c r="EM51" s="25" t="e">
        <f>IF(#REF!=40,1,0)</f>
        <v>#REF!</v>
      </c>
      <c r="EN51" s="25" t="e">
        <f>IF(#REF!&gt;20,0,0)</f>
        <v>#REF!</v>
      </c>
      <c r="EO51" s="25" t="e">
        <f>IF(#REF!="сх",0,0)</f>
        <v>#REF!</v>
      </c>
      <c r="EP51" s="25" t="e">
        <f>SUM(CZ51:EO51)</f>
        <v>#REF!</v>
      </c>
      <c r="EQ51" s="25"/>
      <c r="ER51" s="25" t="e">
        <f>IF(#REF!="сх","ноль",IF(#REF!&gt;0,#REF!,"Ноль"))</f>
        <v>#REF!</v>
      </c>
      <c r="ES51" s="25" t="e">
        <f>IF(#REF!="сх","ноль",IF(#REF!&gt;0,#REF!,"Ноль"))</f>
        <v>#REF!</v>
      </c>
      <c r="ET51" s="25"/>
      <c r="EU51" s="25" t="e">
        <f>MIN(ER51,ES51)</f>
        <v>#REF!</v>
      </c>
      <c r="EV51" s="25" t="e">
        <f>IF(K51=#REF!,IF(#REF!&lt;#REF!,#REF!,EZ51),#REF!)</f>
        <v>#REF!</v>
      </c>
      <c r="EW51" s="25" t="e">
        <f>IF(K51=#REF!,IF(#REF!&lt;#REF!,0,1))</f>
        <v>#REF!</v>
      </c>
      <c r="EX51" s="25" t="e">
        <f>IF(AND(EU51&gt;=21,EU51&lt;&gt;0),EU51,IF(K51&lt;#REF!,"СТОП",EV51+EW51))</f>
        <v>#REF!</v>
      </c>
      <c r="EY51" s="25"/>
      <c r="EZ51" s="25">
        <v>15</v>
      </c>
      <c r="FA51" s="25">
        <v>16</v>
      </c>
      <c r="FB51" s="25"/>
      <c r="FC51" s="27" t="e">
        <f>IF(#REF!=1,25,0)</f>
        <v>#REF!</v>
      </c>
      <c r="FD51" s="27" t="e">
        <f>IF(#REF!=2,22,0)</f>
        <v>#REF!</v>
      </c>
      <c r="FE51" s="27" t="e">
        <f>IF(#REF!=3,20,0)</f>
        <v>#REF!</v>
      </c>
      <c r="FF51" s="27" t="e">
        <f>IF(#REF!=4,18,0)</f>
        <v>#REF!</v>
      </c>
      <c r="FG51" s="27" t="e">
        <f>IF(#REF!=5,16,0)</f>
        <v>#REF!</v>
      </c>
      <c r="FH51" s="27" t="e">
        <f>IF(#REF!=6,15,0)</f>
        <v>#REF!</v>
      </c>
      <c r="FI51" s="27" t="e">
        <f>IF(#REF!=7,14,0)</f>
        <v>#REF!</v>
      </c>
      <c r="FJ51" s="27" t="e">
        <f>IF(#REF!=8,13,0)</f>
        <v>#REF!</v>
      </c>
      <c r="FK51" s="27" t="e">
        <f>IF(#REF!=9,12,0)</f>
        <v>#REF!</v>
      </c>
      <c r="FL51" s="27" t="e">
        <f>IF(#REF!=10,11,0)</f>
        <v>#REF!</v>
      </c>
      <c r="FM51" s="27" t="e">
        <f>IF(#REF!=11,10,0)</f>
        <v>#REF!</v>
      </c>
      <c r="FN51" s="27" t="e">
        <f>IF(#REF!=12,9,0)</f>
        <v>#REF!</v>
      </c>
      <c r="FO51" s="27" t="e">
        <f>IF(#REF!=13,8,0)</f>
        <v>#REF!</v>
      </c>
      <c r="FP51" s="27" t="e">
        <f>IF(#REF!=14,7,0)</f>
        <v>#REF!</v>
      </c>
      <c r="FQ51" s="27" t="e">
        <f>IF(#REF!=15,6,0)</f>
        <v>#REF!</v>
      </c>
      <c r="FR51" s="27" t="e">
        <f>IF(#REF!=16,5,0)</f>
        <v>#REF!</v>
      </c>
      <c r="FS51" s="27" t="e">
        <f>IF(#REF!=17,4,0)</f>
        <v>#REF!</v>
      </c>
      <c r="FT51" s="27" t="e">
        <f>IF(#REF!=18,3,0)</f>
        <v>#REF!</v>
      </c>
      <c r="FU51" s="27" t="e">
        <f>IF(#REF!=19,2,0)</f>
        <v>#REF!</v>
      </c>
      <c r="FV51" s="27" t="e">
        <f>IF(#REF!=20,1,0)</f>
        <v>#REF!</v>
      </c>
      <c r="FW51" s="27" t="e">
        <f>IF(#REF!&gt;20,0,0)</f>
        <v>#REF!</v>
      </c>
      <c r="FX51" s="27" t="e">
        <f>IF(#REF!="сх",0,0)</f>
        <v>#REF!</v>
      </c>
      <c r="FY51" s="27" t="e">
        <f>SUM(FC51:FX51)</f>
        <v>#REF!</v>
      </c>
      <c r="FZ51" s="27" t="e">
        <f>IF(#REF!=1,25,0)</f>
        <v>#REF!</v>
      </c>
      <c r="GA51" s="27" t="e">
        <f>IF(#REF!=2,22,0)</f>
        <v>#REF!</v>
      </c>
      <c r="GB51" s="27" t="e">
        <f>IF(#REF!=3,20,0)</f>
        <v>#REF!</v>
      </c>
      <c r="GC51" s="27" t="e">
        <f>IF(#REF!=4,18,0)</f>
        <v>#REF!</v>
      </c>
      <c r="GD51" s="27" t="e">
        <f>IF(#REF!=5,16,0)</f>
        <v>#REF!</v>
      </c>
      <c r="GE51" s="27" t="e">
        <f>IF(#REF!=6,15,0)</f>
        <v>#REF!</v>
      </c>
      <c r="GF51" s="27" t="e">
        <f>IF(#REF!=7,14,0)</f>
        <v>#REF!</v>
      </c>
      <c r="GG51" s="27" t="e">
        <f>IF(#REF!=8,13,0)</f>
        <v>#REF!</v>
      </c>
      <c r="GH51" s="27" t="e">
        <f>IF(#REF!=9,12,0)</f>
        <v>#REF!</v>
      </c>
      <c r="GI51" s="27" t="e">
        <f>IF(#REF!=10,11,0)</f>
        <v>#REF!</v>
      </c>
      <c r="GJ51" s="27" t="e">
        <f>IF(#REF!=11,10,0)</f>
        <v>#REF!</v>
      </c>
      <c r="GK51" s="27" t="e">
        <f>IF(#REF!=12,9,0)</f>
        <v>#REF!</v>
      </c>
      <c r="GL51" s="27" t="e">
        <f>IF(#REF!=13,8,0)</f>
        <v>#REF!</v>
      </c>
      <c r="GM51" s="27" t="e">
        <f>IF(#REF!=14,7,0)</f>
        <v>#REF!</v>
      </c>
      <c r="GN51" s="27" t="e">
        <f>IF(#REF!=15,6,0)</f>
        <v>#REF!</v>
      </c>
      <c r="GO51" s="27" t="e">
        <f>IF(#REF!=16,5,0)</f>
        <v>#REF!</v>
      </c>
      <c r="GP51" s="27" t="e">
        <f>IF(#REF!=17,4,0)</f>
        <v>#REF!</v>
      </c>
      <c r="GQ51" s="27" t="e">
        <f>IF(#REF!=18,3,0)</f>
        <v>#REF!</v>
      </c>
      <c r="GR51" s="27" t="e">
        <f>IF(#REF!=19,2,0)</f>
        <v>#REF!</v>
      </c>
      <c r="GS51" s="27" t="e">
        <f>IF(#REF!=20,1,0)</f>
        <v>#REF!</v>
      </c>
      <c r="GT51" s="27" t="e">
        <f>IF(#REF!&gt;20,0,0)</f>
        <v>#REF!</v>
      </c>
      <c r="GU51" s="27" t="e">
        <f>IF(#REF!="сх",0,0)</f>
        <v>#REF!</v>
      </c>
      <c r="GV51" s="27" t="e">
        <f>SUM(FZ51:GU51)</f>
        <v>#REF!</v>
      </c>
      <c r="GW51" s="27" t="e">
        <f>IF(#REF!=1,100,0)</f>
        <v>#REF!</v>
      </c>
      <c r="GX51" s="27" t="e">
        <f>IF(#REF!=2,98,0)</f>
        <v>#REF!</v>
      </c>
      <c r="GY51" s="27" t="e">
        <f>IF(#REF!=3,95,0)</f>
        <v>#REF!</v>
      </c>
      <c r="GZ51" s="27" t="e">
        <f>IF(#REF!=4,93,0)</f>
        <v>#REF!</v>
      </c>
      <c r="HA51" s="27" t="e">
        <f>IF(#REF!=5,90,0)</f>
        <v>#REF!</v>
      </c>
      <c r="HB51" s="27" t="e">
        <f>IF(#REF!=6,88,0)</f>
        <v>#REF!</v>
      </c>
      <c r="HC51" s="27" t="e">
        <f>IF(#REF!=7,85,0)</f>
        <v>#REF!</v>
      </c>
      <c r="HD51" s="27" t="e">
        <f>IF(#REF!=8,83,0)</f>
        <v>#REF!</v>
      </c>
      <c r="HE51" s="27" t="e">
        <f>IF(#REF!=9,80,0)</f>
        <v>#REF!</v>
      </c>
      <c r="HF51" s="27" t="e">
        <f>IF(#REF!=10,78,0)</f>
        <v>#REF!</v>
      </c>
      <c r="HG51" s="27" t="e">
        <f>IF(#REF!=11,75,0)</f>
        <v>#REF!</v>
      </c>
      <c r="HH51" s="27" t="e">
        <f>IF(#REF!=12,73,0)</f>
        <v>#REF!</v>
      </c>
      <c r="HI51" s="27" t="e">
        <f>IF(#REF!=13,70,0)</f>
        <v>#REF!</v>
      </c>
      <c r="HJ51" s="27" t="e">
        <f>IF(#REF!=14,68,0)</f>
        <v>#REF!</v>
      </c>
      <c r="HK51" s="27" t="e">
        <f>IF(#REF!=15,65,0)</f>
        <v>#REF!</v>
      </c>
      <c r="HL51" s="27" t="e">
        <f>IF(#REF!=16,63,0)</f>
        <v>#REF!</v>
      </c>
      <c r="HM51" s="27" t="e">
        <f>IF(#REF!=17,60,0)</f>
        <v>#REF!</v>
      </c>
      <c r="HN51" s="27" t="e">
        <f>IF(#REF!=18,58,0)</f>
        <v>#REF!</v>
      </c>
      <c r="HO51" s="27" t="e">
        <f>IF(#REF!=19,55,0)</f>
        <v>#REF!</v>
      </c>
      <c r="HP51" s="27" t="e">
        <f>IF(#REF!=20,53,0)</f>
        <v>#REF!</v>
      </c>
      <c r="HQ51" s="27" t="e">
        <f>IF(#REF!&gt;20,0,0)</f>
        <v>#REF!</v>
      </c>
      <c r="HR51" s="27" t="e">
        <f>IF(#REF!="сх",0,0)</f>
        <v>#REF!</v>
      </c>
      <c r="HS51" s="27" t="e">
        <f>SUM(GW51:HR51)</f>
        <v>#REF!</v>
      </c>
      <c r="HT51" s="27" t="e">
        <f>IF(#REF!=1,100,0)</f>
        <v>#REF!</v>
      </c>
      <c r="HU51" s="27" t="e">
        <f>IF(#REF!=2,98,0)</f>
        <v>#REF!</v>
      </c>
      <c r="HV51" s="27" t="e">
        <f>IF(#REF!=3,95,0)</f>
        <v>#REF!</v>
      </c>
      <c r="HW51" s="27" t="e">
        <f>IF(#REF!=4,93,0)</f>
        <v>#REF!</v>
      </c>
      <c r="HX51" s="27" t="e">
        <f>IF(#REF!=5,90,0)</f>
        <v>#REF!</v>
      </c>
      <c r="HY51" s="27" t="e">
        <f>IF(#REF!=6,88,0)</f>
        <v>#REF!</v>
      </c>
      <c r="HZ51" s="27" t="e">
        <f>IF(#REF!=7,85,0)</f>
        <v>#REF!</v>
      </c>
      <c r="IA51" s="27" t="e">
        <f>IF(#REF!=8,83,0)</f>
        <v>#REF!</v>
      </c>
      <c r="IB51" s="27" t="e">
        <f>IF(#REF!=9,80,0)</f>
        <v>#REF!</v>
      </c>
      <c r="IC51" s="27" t="e">
        <f>IF(#REF!=10,78,0)</f>
        <v>#REF!</v>
      </c>
      <c r="ID51" s="27" t="e">
        <f>IF(#REF!=11,75,0)</f>
        <v>#REF!</v>
      </c>
      <c r="IE51" s="27" t="e">
        <f>IF(#REF!=12,73,0)</f>
        <v>#REF!</v>
      </c>
      <c r="IF51" s="27" t="e">
        <f>IF(#REF!=13,70,0)</f>
        <v>#REF!</v>
      </c>
      <c r="IG51" s="27" t="e">
        <f>IF(#REF!=14,68,0)</f>
        <v>#REF!</v>
      </c>
      <c r="IH51" s="27" t="e">
        <f>IF(#REF!=15,65,0)</f>
        <v>#REF!</v>
      </c>
      <c r="II51" s="27" t="e">
        <f>IF(#REF!=16,63,0)</f>
        <v>#REF!</v>
      </c>
      <c r="IJ51" s="27" t="e">
        <f>IF(#REF!=17,60,0)</f>
        <v>#REF!</v>
      </c>
      <c r="IK51" s="27" t="e">
        <f>IF(#REF!=18,58,0)</f>
        <v>#REF!</v>
      </c>
      <c r="IL51" s="27" t="e">
        <f>IF(#REF!=19,55,0)</f>
        <v>#REF!</v>
      </c>
      <c r="IM51" s="27" t="e">
        <f>IF(#REF!=20,53,0)</f>
        <v>#REF!</v>
      </c>
      <c r="IN51" s="27" t="e">
        <f>IF(#REF!&gt;20,0,0)</f>
        <v>#REF!</v>
      </c>
      <c r="IO51" s="27" t="e">
        <f>IF(#REF!="сх",0,0)</f>
        <v>#REF!</v>
      </c>
      <c r="IP51" s="27" t="e">
        <f>SUM(HT51:IO51)</f>
        <v>#REF!</v>
      </c>
      <c r="IQ51" s="25"/>
      <c r="IR51" s="25"/>
      <c r="IS51" s="25"/>
      <c r="IT51" s="25"/>
      <c r="IU51" s="25"/>
      <c r="IV51" s="25"/>
    </row>
    <row r="52" spans="1:256" s="3" customFormat="1" ht="34.5">
      <c r="A52" s="70"/>
      <c r="B52" s="72"/>
      <c r="C52" s="72"/>
      <c r="D52" s="58" t="s">
        <v>61</v>
      </c>
      <c r="E52" s="40">
        <v>65</v>
      </c>
      <c r="F52" s="40">
        <v>747</v>
      </c>
      <c r="G52" s="67">
        <v>7</v>
      </c>
      <c r="H52" s="68">
        <v>34</v>
      </c>
      <c r="I52" s="37" t="s">
        <v>1</v>
      </c>
      <c r="J52" s="38">
        <v>0</v>
      </c>
      <c r="K52" s="70"/>
      <c r="L52" s="24"/>
      <c r="M52" s="25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5"/>
      <c r="IR52" s="25"/>
      <c r="IS52" s="25"/>
      <c r="IT52" s="25"/>
      <c r="IU52" s="25"/>
      <c r="IV52" s="25"/>
    </row>
    <row r="53" spans="1:256" s="3" customFormat="1" ht="34.5">
      <c r="A53" s="70"/>
      <c r="B53" s="72"/>
      <c r="C53" s="72"/>
      <c r="D53" s="58" t="s">
        <v>52</v>
      </c>
      <c r="E53" s="40">
        <v>85</v>
      </c>
      <c r="F53" s="40">
        <v>701</v>
      </c>
      <c r="G53" s="67">
        <v>3</v>
      </c>
      <c r="H53" s="68">
        <v>40</v>
      </c>
      <c r="I53" s="67">
        <v>6</v>
      </c>
      <c r="J53" s="68">
        <v>35</v>
      </c>
      <c r="K53" s="70"/>
      <c r="L53" s="24"/>
      <c r="M53" s="25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5"/>
      <c r="IR53" s="25"/>
      <c r="IS53" s="25"/>
      <c r="IT53" s="25"/>
      <c r="IU53" s="25"/>
      <c r="IV53" s="25"/>
    </row>
    <row r="54" spans="1:256" s="3" customFormat="1" ht="34.5">
      <c r="A54" s="70"/>
      <c r="B54" s="72"/>
      <c r="C54" s="72"/>
      <c r="D54" s="58" t="s">
        <v>48</v>
      </c>
      <c r="E54" s="40">
        <v>85</v>
      </c>
      <c r="F54" s="40">
        <v>28</v>
      </c>
      <c r="G54" s="37">
        <v>21</v>
      </c>
      <c r="H54" s="38">
        <v>20</v>
      </c>
      <c r="I54" s="37">
        <v>15</v>
      </c>
      <c r="J54" s="38">
        <v>26</v>
      </c>
      <c r="K54" s="70"/>
      <c r="L54" s="24"/>
      <c r="M54" s="25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5"/>
      <c r="IR54" s="25"/>
      <c r="IS54" s="25"/>
      <c r="IT54" s="25"/>
      <c r="IU54" s="25"/>
      <c r="IV54" s="25"/>
    </row>
    <row r="55" spans="1:256" s="3" customFormat="1" ht="34.5">
      <c r="A55" s="70"/>
      <c r="B55" s="72"/>
      <c r="C55" s="72"/>
      <c r="D55" s="58" t="s">
        <v>59</v>
      </c>
      <c r="E55" s="40">
        <v>85</v>
      </c>
      <c r="F55" s="40">
        <v>47</v>
      </c>
      <c r="G55" s="37">
        <v>29</v>
      </c>
      <c r="H55" s="38">
        <v>12</v>
      </c>
      <c r="I55" s="37">
        <v>26</v>
      </c>
      <c r="J55" s="38">
        <v>15</v>
      </c>
      <c r="K55" s="70"/>
      <c r="L55" s="24"/>
      <c r="M55" s="25"/>
      <c r="N55" s="2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5"/>
      <c r="IR55" s="25"/>
      <c r="IS55" s="25"/>
      <c r="IT55" s="25"/>
      <c r="IU55" s="25"/>
      <c r="IV55" s="25"/>
    </row>
    <row r="56" spans="1:256" s="3" customFormat="1" ht="34.5">
      <c r="A56" s="70"/>
      <c r="B56" s="72"/>
      <c r="C56" s="72"/>
      <c r="D56" s="58" t="s">
        <v>49</v>
      </c>
      <c r="E56" s="40" t="s">
        <v>51</v>
      </c>
      <c r="F56" s="40">
        <v>88</v>
      </c>
      <c r="G56" s="67">
        <v>5</v>
      </c>
      <c r="H56" s="68">
        <v>36</v>
      </c>
      <c r="I56" s="67">
        <v>5</v>
      </c>
      <c r="J56" s="68">
        <v>36</v>
      </c>
      <c r="K56" s="70"/>
      <c r="L56" s="24"/>
      <c r="M56" s="25"/>
      <c r="N56" s="2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5"/>
      <c r="IR56" s="25"/>
      <c r="IS56" s="25"/>
      <c r="IT56" s="25"/>
      <c r="IU56" s="25"/>
      <c r="IV56" s="25"/>
    </row>
    <row r="57" spans="1:256" s="3" customFormat="1" ht="34.5">
      <c r="A57" s="70"/>
      <c r="B57" s="72"/>
      <c r="C57" s="72"/>
      <c r="D57" s="58" t="s">
        <v>37</v>
      </c>
      <c r="E57" s="40" t="s">
        <v>51</v>
      </c>
      <c r="F57" s="40">
        <v>80</v>
      </c>
      <c r="G57" s="37">
        <v>25</v>
      </c>
      <c r="H57" s="38">
        <v>16</v>
      </c>
      <c r="I57" s="37">
        <v>25</v>
      </c>
      <c r="J57" s="38">
        <v>16</v>
      </c>
      <c r="K57" s="70"/>
      <c r="L57" s="24"/>
      <c r="M57" s="25"/>
      <c r="N57" s="2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5"/>
      <c r="IR57" s="25"/>
      <c r="IS57" s="25"/>
      <c r="IT57" s="25"/>
      <c r="IU57" s="25"/>
      <c r="IV57" s="25"/>
    </row>
    <row r="58" spans="1:256" s="3" customFormat="1" ht="35.25" thickBot="1">
      <c r="A58" s="77"/>
      <c r="B58" s="78"/>
      <c r="C58" s="78"/>
      <c r="D58" s="59" t="s">
        <v>50</v>
      </c>
      <c r="E58" s="54" t="s">
        <v>45</v>
      </c>
      <c r="F58" s="54">
        <v>74</v>
      </c>
      <c r="G58" s="65" t="s">
        <v>117</v>
      </c>
      <c r="H58" s="60">
        <v>0</v>
      </c>
      <c r="I58" s="65" t="s">
        <v>117</v>
      </c>
      <c r="J58" s="66">
        <v>0</v>
      </c>
      <c r="K58" s="77"/>
      <c r="L58" s="24"/>
      <c r="M58" s="25"/>
      <c r="N58" s="2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5"/>
      <c r="IR58" s="25"/>
      <c r="IS58" s="25"/>
      <c r="IT58" s="25"/>
      <c r="IU58" s="25"/>
      <c r="IV58" s="25"/>
    </row>
    <row r="59" spans="1:256" s="3" customFormat="1" ht="34.5">
      <c r="A59" s="69">
        <v>7</v>
      </c>
      <c r="B59" s="71" t="s">
        <v>110</v>
      </c>
      <c r="C59" s="71" t="s">
        <v>111</v>
      </c>
      <c r="D59" s="57" t="s">
        <v>112</v>
      </c>
      <c r="E59" s="39">
        <v>65</v>
      </c>
      <c r="F59" s="39">
        <v>127</v>
      </c>
      <c r="G59" s="61">
        <v>12</v>
      </c>
      <c r="H59" s="62">
        <v>29</v>
      </c>
      <c r="I59" s="61">
        <v>14</v>
      </c>
      <c r="J59" s="62">
        <v>27</v>
      </c>
      <c r="K59" s="69">
        <v>199</v>
      </c>
      <c r="L59" s="24" t="e">
        <f>#REF!+#REF!</f>
        <v>#REF!</v>
      </c>
      <c r="M59" s="25"/>
      <c r="N59" s="26"/>
      <c r="O59" s="25" t="e">
        <f>IF(#REF!=1,25,0)</f>
        <v>#REF!</v>
      </c>
      <c r="P59" s="25" t="e">
        <f>IF(#REF!=2,22,0)</f>
        <v>#REF!</v>
      </c>
      <c r="Q59" s="25" t="e">
        <f>IF(#REF!=3,20,0)</f>
        <v>#REF!</v>
      </c>
      <c r="R59" s="25" t="e">
        <f>IF(#REF!=4,18,0)</f>
        <v>#REF!</v>
      </c>
      <c r="S59" s="25" t="e">
        <f>IF(#REF!=5,16,0)</f>
        <v>#REF!</v>
      </c>
      <c r="T59" s="25" t="e">
        <f>IF(#REF!=6,15,0)</f>
        <v>#REF!</v>
      </c>
      <c r="U59" s="25" t="e">
        <f>IF(#REF!=7,14,0)</f>
        <v>#REF!</v>
      </c>
      <c r="V59" s="25" t="e">
        <f>IF(#REF!=8,13,0)</f>
        <v>#REF!</v>
      </c>
      <c r="W59" s="25" t="e">
        <f>IF(#REF!=9,12,0)</f>
        <v>#REF!</v>
      </c>
      <c r="X59" s="25" t="e">
        <f>IF(#REF!=10,11,0)</f>
        <v>#REF!</v>
      </c>
      <c r="Y59" s="25" t="e">
        <f>IF(#REF!=11,10,0)</f>
        <v>#REF!</v>
      </c>
      <c r="Z59" s="25" t="e">
        <f>IF(#REF!=12,9,0)</f>
        <v>#REF!</v>
      </c>
      <c r="AA59" s="25" t="e">
        <f>IF(#REF!=13,8,0)</f>
        <v>#REF!</v>
      </c>
      <c r="AB59" s="25" t="e">
        <f>IF(#REF!=14,7,0)</f>
        <v>#REF!</v>
      </c>
      <c r="AC59" s="25" t="e">
        <f>IF(#REF!=15,6,0)</f>
        <v>#REF!</v>
      </c>
      <c r="AD59" s="25" t="e">
        <f>IF(#REF!=16,5,0)</f>
        <v>#REF!</v>
      </c>
      <c r="AE59" s="25" t="e">
        <f>IF(#REF!=17,4,0)</f>
        <v>#REF!</v>
      </c>
      <c r="AF59" s="25" t="e">
        <f>IF(#REF!=18,3,0)</f>
        <v>#REF!</v>
      </c>
      <c r="AG59" s="25" t="e">
        <f>IF(#REF!=19,2,0)</f>
        <v>#REF!</v>
      </c>
      <c r="AH59" s="25" t="e">
        <f>IF(#REF!=20,1,0)</f>
        <v>#REF!</v>
      </c>
      <c r="AI59" s="25" t="e">
        <f>IF(#REF!&gt;20,0,0)</f>
        <v>#REF!</v>
      </c>
      <c r="AJ59" s="25" t="e">
        <f>IF(#REF!="сх",0,0)</f>
        <v>#REF!</v>
      </c>
      <c r="AK59" s="25" t="e">
        <f>SUM(O59:AI59)</f>
        <v>#REF!</v>
      </c>
      <c r="AL59" s="25" t="e">
        <f>IF(#REF!=1,25,0)</f>
        <v>#REF!</v>
      </c>
      <c r="AM59" s="25" t="e">
        <f>IF(#REF!=2,22,0)</f>
        <v>#REF!</v>
      </c>
      <c r="AN59" s="25" t="e">
        <f>IF(#REF!=3,20,0)</f>
        <v>#REF!</v>
      </c>
      <c r="AO59" s="25" t="e">
        <f>IF(#REF!=4,18,0)</f>
        <v>#REF!</v>
      </c>
      <c r="AP59" s="25" t="e">
        <f>IF(#REF!=5,16,0)</f>
        <v>#REF!</v>
      </c>
      <c r="AQ59" s="25" t="e">
        <f>IF(#REF!=6,15,0)</f>
        <v>#REF!</v>
      </c>
      <c r="AR59" s="25" t="e">
        <f>IF(#REF!=7,14,0)</f>
        <v>#REF!</v>
      </c>
      <c r="AS59" s="25" t="e">
        <f>IF(#REF!=8,13,0)</f>
        <v>#REF!</v>
      </c>
      <c r="AT59" s="25" t="e">
        <f>IF(#REF!=9,12,0)</f>
        <v>#REF!</v>
      </c>
      <c r="AU59" s="25" t="e">
        <f>IF(#REF!=10,11,0)</f>
        <v>#REF!</v>
      </c>
      <c r="AV59" s="25" t="e">
        <f>IF(#REF!=11,10,0)</f>
        <v>#REF!</v>
      </c>
      <c r="AW59" s="25" t="e">
        <f>IF(#REF!=12,9,0)</f>
        <v>#REF!</v>
      </c>
      <c r="AX59" s="25" t="e">
        <f>IF(#REF!=13,8,0)</f>
        <v>#REF!</v>
      </c>
      <c r="AY59" s="25" t="e">
        <f>IF(#REF!=14,7,0)</f>
        <v>#REF!</v>
      </c>
      <c r="AZ59" s="25" t="e">
        <f>IF(#REF!=15,6,0)</f>
        <v>#REF!</v>
      </c>
      <c r="BA59" s="25" t="e">
        <f>IF(#REF!=16,5,0)</f>
        <v>#REF!</v>
      </c>
      <c r="BB59" s="25" t="e">
        <f>IF(#REF!=17,4,0)</f>
        <v>#REF!</v>
      </c>
      <c r="BC59" s="25" t="e">
        <f>IF(#REF!=18,3,0)</f>
        <v>#REF!</v>
      </c>
      <c r="BD59" s="25" t="e">
        <f>IF(#REF!=19,2,0)</f>
        <v>#REF!</v>
      </c>
      <c r="BE59" s="25" t="e">
        <f>IF(#REF!=20,1,0)</f>
        <v>#REF!</v>
      </c>
      <c r="BF59" s="25" t="e">
        <f>IF(#REF!&gt;20,0,0)</f>
        <v>#REF!</v>
      </c>
      <c r="BG59" s="25" t="e">
        <f>IF(#REF!="сх",0,0)</f>
        <v>#REF!</v>
      </c>
      <c r="BH59" s="25" t="e">
        <f>SUM(AL59:BF59)</f>
        <v>#REF!</v>
      </c>
      <c r="BI59" s="25" t="e">
        <f>IF(#REF!=1,45,0)</f>
        <v>#REF!</v>
      </c>
      <c r="BJ59" s="25" t="e">
        <f>IF(#REF!=2,42,0)</f>
        <v>#REF!</v>
      </c>
      <c r="BK59" s="25" t="e">
        <f>IF(#REF!=3,40,0)</f>
        <v>#REF!</v>
      </c>
      <c r="BL59" s="25" t="e">
        <f>IF(#REF!=4,38,0)</f>
        <v>#REF!</v>
      </c>
      <c r="BM59" s="25" t="e">
        <f>IF(#REF!=5,36,0)</f>
        <v>#REF!</v>
      </c>
      <c r="BN59" s="25" t="e">
        <f>IF(#REF!=6,35,0)</f>
        <v>#REF!</v>
      </c>
      <c r="BO59" s="25" t="e">
        <f>IF(#REF!=7,34,0)</f>
        <v>#REF!</v>
      </c>
      <c r="BP59" s="25" t="e">
        <f>IF(#REF!=8,33,0)</f>
        <v>#REF!</v>
      </c>
      <c r="BQ59" s="25" t="e">
        <f>IF(#REF!=9,32,0)</f>
        <v>#REF!</v>
      </c>
      <c r="BR59" s="25" t="e">
        <f>IF(#REF!=10,31,0)</f>
        <v>#REF!</v>
      </c>
      <c r="BS59" s="25" t="e">
        <f>IF(#REF!=11,30,0)</f>
        <v>#REF!</v>
      </c>
      <c r="BT59" s="25" t="e">
        <f>IF(#REF!=12,29,0)</f>
        <v>#REF!</v>
      </c>
      <c r="BU59" s="25" t="e">
        <f>IF(#REF!=13,28,0)</f>
        <v>#REF!</v>
      </c>
      <c r="BV59" s="25" t="e">
        <f>IF(#REF!=14,27,0)</f>
        <v>#REF!</v>
      </c>
      <c r="BW59" s="25" t="e">
        <f>IF(#REF!=15,26,0)</f>
        <v>#REF!</v>
      </c>
      <c r="BX59" s="25" t="e">
        <f>IF(#REF!=16,25,0)</f>
        <v>#REF!</v>
      </c>
      <c r="BY59" s="25" t="e">
        <f>IF(#REF!=17,24,0)</f>
        <v>#REF!</v>
      </c>
      <c r="BZ59" s="25" t="e">
        <f>IF(#REF!=18,23,0)</f>
        <v>#REF!</v>
      </c>
      <c r="CA59" s="25" t="e">
        <f>IF(#REF!=19,22,0)</f>
        <v>#REF!</v>
      </c>
      <c r="CB59" s="25" t="e">
        <f>IF(#REF!=20,21,0)</f>
        <v>#REF!</v>
      </c>
      <c r="CC59" s="25" t="e">
        <f>IF(#REF!=21,20,0)</f>
        <v>#REF!</v>
      </c>
      <c r="CD59" s="25" t="e">
        <f>IF(#REF!=22,19,0)</f>
        <v>#REF!</v>
      </c>
      <c r="CE59" s="25" t="e">
        <f>IF(#REF!=23,18,0)</f>
        <v>#REF!</v>
      </c>
      <c r="CF59" s="25" t="e">
        <f>IF(#REF!=24,17,0)</f>
        <v>#REF!</v>
      </c>
      <c r="CG59" s="25" t="e">
        <f>IF(#REF!=25,16,0)</f>
        <v>#REF!</v>
      </c>
      <c r="CH59" s="25" t="e">
        <f>IF(#REF!=26,15,0)</f>
        <v>#REF!</v>
      </c>
      <c r="CI59" s="25" t="e">
        <f>IF(#REF!=27,14,0)</f>
        <v>#REF!</v>
      </c>
      <c r="CJ59" s="25" t="e">
        <f>IF(#REF!=28,13,0)</f>
        <v>#REF!</v>
      </c>
      <c r="CK59" s="25" t="e">
        <f>IF(#REF!=29,12,0)</f>
        <v>#REF!</v>
      </c>
      <c r="CL59" s="25" t="e">
        <f>IF(#REF!=30,11,0)</f>
        <v>#REF!</v>
      </c>
      <c r="CM59" s="25" t="e">
        <f>IF(#REF!=31,10,0)</f>
        <v>#REF!</v>
      </c>
      <c r="CN59" s="25" t="e">
        <f>IF(#REF!=32,9,0)</f>
        <v>#REF!</v>
      </c>
      <c r="CO59" s="25" t="e">
        <f>IF(#REF!=33,8,0)</f>
        <v>#REF!</v>
      </c>
      <c r="CP59" s="25" t="e">
        <f>IF(#REF!=34,7,0)</f>
        <v>#REF!</v>
      </c>
      <c r="CQ59" s="25" t="e">
        <f>IF(#REF!=35,6,0)</f>
        <v>#REF!</v>
      </c>
      <c r="CR59" s="25" t="e">
        <f>IF(#REF!=36,5,0)</f>
        <v>#REF!</v>
      </c>
      <c r="CS59" s="25" t="e">
        <f>IF(#REF!=37,4,0)</f>
        <v>#REF!</v>
      </c>
      <c r="CT59" s="25" t="e">
        <f>IF(#REF!=38,3,0)</f>
        <v>#REF!</v>
      </c>
      <c r="CU59" s="25" t="e">
        <f>IF(#REF!=39,2,0)</f>
        <v>#REF!</v>
      </c>
      <c r="CV59" s="25" t="e">
        <f>IF(#REF!=40,1,0)</f>
        <v>#REF!</v>
      </c>
      <c r="CW59" s="25" t="e">
        <f>IF(#REF!&gt;20,0,0)</f>
        <v>#REF!</v>
      </c>
      <c r="CX59" s="25" t="e">
        <f>IF(#REF!="сх",0,0)</f>
        <v>#REF!</v>
      </c>
      <c r="CY59" s="25" t="e">
        <f>SUM(BI59:CX59)</f>
        <v>#REF!</v>
      </c>
      <c r="CZ59" s="25" t="e">
        <f>IF(#REF!=1,45,0)</f>
        <v>#REF!</v>
      </c>
      <c r="DA59" s="25" t="e">
        <f>IF(#REF!=2,42,0)</f>
        <v>#REF!</v>
      </c>
      <c r="DB59" s="25" t="e">
        <f>IF(#REF!=3,40,0)</f>
        <v>#REF!</v>
      </c>
      <c r="DC59" s="25" t="e">
        <f>IF(#REF!=4,38,0)</f>
        <v>#REF!</v>
      </c>
      <c r="DD59" s="25" t="e">
        <f>IF(#REF!=5,36,0)</f>
        <v>#REF!</v>
      </c>
      <c r="DE59" s="25" t="e">
        <f>IF(#REF!=6,35,0)</f>
        <v>#REF!</v>
      </c>
      <c r="DF59" s="25" t="e">
        <f>IF(#REF!=7,34,0)</f>
        <v>#REF!</v>
      </c>
      <c r="DG59" s="25" t="e">
        <f>IF(#REF!=8,33,0)</f>
        <v>#REF!</v>
      </c>
      <c r="DH59" s="25" t="e">
        <f>IF(#REF!=9,32,0)</f>
        <v>#REF!</v>
      </c>
      <c r="DI59" s="25" t="e">
        <f>IF(#REF!=10,31,0)</f>
        <v>#REF!</v>
      </c>
      <c r="DJ59" s="25" t="e">
        <f>IF(#REF!=11,30,0)</f>
        <v>#REF!</v>
      </c>
      <c r="DK59" s="25" t="e">
        <f>IF(#REF!=12,29,0)</f>
        <v>#REF!</v>
      </c>
      <c r="DL59" s="25" t="e">
        <f>IF(#REF!=13,28,0)</f>
        <v>#REF!</v>
      </c>
      <c r="DM59" s="25" t="e">
        <f>IF(#REF!=14,27,0)</f>
        <v>#REF!</v>
      </c>
      <c r="DN59" s="25" t="e">
        <f>IF(#REF!=15,26,0)</f>
        <v>#REF!</v>
      </c>
      <c r="DO59" s="25" t="e">
        <f>IF(#REF!=16,25,0)</f>
        <v>#REF!</v>
      </c>
      <c r="DP59" s="25" t="e">
        <f>IF(#REF!=17,24,0)</f>
        <v>#REF!</v>
      </c>
      <c r="DQ59" s="25" t="e">
        <f>IF(#REF!=18,23,0)</f>
        <v>#REF!</v>
      </c>
      <c r="DR59" s="25" t="e">
        <f>IF(#REF!=19,22,0)</f>
        <v>#REF!</v>
      </c>
      <c r="DS59" s="25" t="e">
        <f>IF(#REF!=20,21,0)</f>
        <v>#REF!</v>
      </c>
      <c r="DT59" s="25" t="e">
        <f>IF(#REF!=21,20,0)</f>
        <v>#REF!</v>
      </c>
      <c r="DU59" s="25" t="e">
        <f>IF(#REF!=22,19,0)</f>
        <v>#REF!</v>
      </c>
      <c r="DV59" s="25" t="e">
        <f>IF(#REF!=23,18,0)</f>
        <v>#REF!</v>
      </c>
      <c r="DW59" s="25" t="e">
        <f>IF(#REF!=24,17,0)</f>
        <v>#REF!</v>
      </c>
      <c r="DX59" s="25" t="e">
        <f>IF(#REF!=25,16,0)</f>
        <v>#REF!</v>
      </c>
      <c r="DY59" s="25" t="e">
        <f>IF(#REF!=26,15,0)</f>
        <v>#REF!</v>
      </c>
      <c r="DZ59" s="25" t="e">
        <f>IF(#REF!=27,14,0)</f>
        <v>#REF!</v>
      </c>
      <c r="EA59" s="25" t="e">
        <f>IF(#REF!=28,13,0)</f>
        <v>#REF!</v>
      </c>
      <c r="EB59" s="25" t="e">
        <f>IF(#REF!=29,12,0)</f>
        <v>#REF!</v>
      </c>
      <c r="EC59" s="25" t="e">
        <f>IF(#REF!=30,11,0)</f>
        <v>#REF!</v>
      </c>
      <c r="ED59" s="25" t="e">
        <f>IF(#REF!=31,10,0)</f>
        <v>#REF!</v>
      </c>
      <c r="EE59" s="25" t="e">
        <f>IF(#REF!=32,9,0)</f>
        <v>#REF!</v>
      </c>
      <c r="EF59" s="25" t="e">
        <f>IF(#REF!=33,8,0)</f>
        <v>#REF!</v>
      </c>
      <c r="EG59" s="25" t="e">
        <f>IF(#REF!=34,7,0)</f>
        <v>#REF!</v>
      </c>
      <c r="EH59" s="25" t="e">
        <f>IF(#REF!=35,6,0)</f>
        <v>#REF!</v>
      </c>
      <c r="EI59" s="25" t="e">
        <f>IF(#REF!=36,5,0)</f>
        <v>#REF!</v>
      </c>
      <c r="EJ59" s="25" t="e">
        <f>IF(#REF!=37,4,0)</f>
        <v>#REF!</v>
      </c>
      <c r="EK59" s="25" t="e">
        <f>IF(#REF!=38,3,0)</f>
        <v>#REF!</v>
      </c>
      <c r="EL59" s="25" t="e">
        <f>IF(#REF!=39,2,0)</f>
        <v>#REF!</v>
      </c>
      <c r="EM59" s="25" t="e">
        <f>IF(#REF!=40,1,0)</f>
        <v>#REF!</v>
      </c>
      <c r="EN59" s="25" t="e">
        <f>IF(#REF!&gt;20,0,0)</f>
        <v>#REF!</v>
      </c>
      <c r="EO59" s="25" t="e">
        <f>IF(#REF!="сх",0,0)</f>
        <v>#REF!</v>
      </c>
      <c r="EP59" s="25" t="e">
        <f>SUM(CZ59:EO59)</f>
        <v>#REF!</v>
      </c>
      <c r="EQ59" s="25"/>
      <c r="ER59" s="25" t="e">
        <f>IF(#REF!="сх","ноль",IF(#REF!&gt;0,#REF!,"Ноль"))</f>
        <v>#REF!</v>
      </c>
      <c r="ES59" s="25" t="e">
        <f>IF(#REF!="сх","ноль",IF(#REF!&gt;0,#REF!,"Ноль"))</f>
        <v>#REF!</v>
      </c>
      <c r="ET59" s="25"/>
      <c r="EU59" s="25" t="e">
        <f>MIN(ER59,ES59)</f>
        <v>#REF!</v>
      </c>
      <c r="EV59" s="25" t="e">
        <f>IF(K59=#REF!,IF(#REF!&lt;#REF!,#REF!,EZ59),#REF!)</f>
        <v>#REF!</v>
      </c>
      <c r="EW59" s="25" t="e">
        <f>IF(K59=#REF!,IF(#REF!&lt;#REF!,0,1))</f>
        <v>#REF!</v>
      </c>
      <c r="EX59" s="25" t="e">
        <f>IF(AND(EU59&gt;=21,EU59&lt;&gt;0),EU59,IF(K59&lt;#REF!,"СТОП",EV59+EW59))</f>
        <v>#REF!</v>
      </c>
      <c r="EY59" s="25"/>
      <c r="EZ59" s="25">
        <v>15</v>
      </c>
      <c r="FA59" s="25">
        <v>16</v>
      </c>
      <c r="FB59" s="25"/>
      <c r="FC59" s="27" t="e">
        <f>IF(#REF!=1,25,0)</f>
        <v>#REF!</v>
      </c>
      <c r="FD59" s="27" t="e">
        <f>IF(#REF!=2,22,0)</f>
        <v>#REF!</v>
      </c>
      <c r="FE59" s="27" t="e">
        <f>IF(#REF!=3,20,0)</f>
        <v>#REF!</v>
      </c>
      <c r="FF59" s="27" t="e">
        <f>IF(#REF!=4,18,0)</f>
        <v>#REF!</v>
      </c>
      <c r="FG59" s="27" t="e">
        <f>IF(#REF!=5,16,0)</f>
        <v>#REF!</v>
      </c>
      <c r="FH59" s="27" t="e">
        <f>IF(#REF!=6,15,0)</f>
        <v>#REF!</v>
      </c>
      <c r="FI59" s="27" t="e">
        <f>IF(#REF!=7,14,0)</f>
        <v>#REF!</v>
      </c>
      <c r="FJ59" s="27" t="e">
        <f>IF(#REF!=8,13,0)</f>
        <v>#REF!</v>
      </c>
      <c r="FK59" s="27" t="e">
        <f>IF(#REF!=9,12,0)</f>
        <v>#REF!</v>
      </c>
      <c r="FL59" s="27" t="e">
        <f>IF(#REF!=10,11,0)</f>
        <v>#REF!</v>
      </c>
      <c r="FM59" s="27" t="e">
        <f>IF(#REF!=11,10,0)</f>
        <v>#REF!</v>
      </c>
      <c r="FN59" s="27" t="e">
        <f>IF(#REF!=12,9,0)</f>
        <v>#REF!</v>
      </c>
      <c r="FO59" s="27" t="e">
        <f>IF(#REF!=13,8,0)</f>
        <v>#REF!</v>
      </c>
      <c r="FP59" s="27" t="e">
        <f>IF(#REF!=14,7,0)</f>
        <v>#REF!</v>
      </c>
      <c r="FQ59" s="27" t="e">
        <f>IF(#REF!=15,6,0)</f>
        <v>#REF!</v>
      </c>
      <c r="FR59" s="27" t="e">
        <f>IF(#REF!=16,5,0)</f>
        <v>#REF!</v>
      </c>
      <c r="FS59" s="27" t="e">
        <f>IF(#REF!=17,4,0)</f>
        <v>#REF!</v>
      </c>
      <c r="FT59" s="27" t="e">
        <f>IF(#REF!=18,3,0)</f>
        <v>#REF!</v>
      </c>
      <c r="FU59" s="27" t="e">
        <f>IF(#REF!=19,2,0)</f>
        <v>#REF!</v>
      </c>
      <c r="FV59" s="27" t="e">
        <f>IF(#REF!=20,1,0)</f>
        <v>#REF!</v>
      </c>
      <c r="FW59" s="27" t="e">
        <f>IF(#REF!&gt;20,0,0)</f>
        <v>#REF!</v>
      </c>
      <c r="FX59" s="27" t="e">
        <f>IF(#REF!="сх",0,0)</f>
        <v>#REF!</v>
      </c>
      <c r="FY59" s="27" t="e">
        <f>SUM(FC59:FX59)</f>
        <v>#REF!</v>
      </c>
      <c r="FZ59" s="27" t="e">
        <f>IF(#REF!=1,25,0)</f>
        <v>#REF!</v>
      </c>
      <c r="GA59" s="27" t="e">
        <f>IF(#REF!=2,22,0)</f>
        <v>#REF!</v>
      </c>
      <c r="GB59" s="27" t="e">
        <f>IF(#REF!=3,20,0)</f>
        <v>#REF!</v>
      </c>
      <c r="GC59" s="27" t="e">
        <f>IF(#REF!=4,18,0)</f>
        <v>#REF!</v>
      </c>
      <c r="GD59" s="27" t="e">
        <f>IF(#REF!=5,16,0)</f>
        <v>#REF!</v>
      </c>
      <c r="GE59" s="27" t="e">
        <f>IF(#REF!=6,15,0)</f>
        <v>#REF!</v>
      </c>
      <c r="GF59" s="27" t="e">
        <f>IF(#REF!=7,14,0)</f>
        <v>#REF!</v>
      </c>
      <c r="GG59" s="27" t="e">
        <f>IF(#REF!=8,13,0)</f>
        <v>#REF!</v>
      </c>
      <c r="GH59" s="27" t="e">
        <f>IF(#REF!=9,12,0)</f>
        <v>#REF!</v>
      </c>
      <c r="GI59" s="27" t="e">
        <f>IF(#REF!=10,11,0)</f>
        <v>#REF!</v>
      </c>
      <c r="GJ59" s="27" t="e">
        <f>IF(#REF!=11,10,0)</f>
        <v>#REF!</v>
      </c>
      <c r="GK59" s="27" t="e">
        <f>IF(#REF!=12,9,0)</f>
        <v>#REF!</v>
      </c>
      <c r="GL59" s="27" t="e">
        <f>IF(#REF!=13,8,0)</f>
        <v>#REF!</v>
      </c>
      <c r="GM59" s="27" t="e">
        <f>IF(#REF!=14,7,0)</f>
        <v>#REF!</v>
      </c>
      <c r="GN59" s="27" t="e">
        <f>IF(#REF!=15,6,0)</f>
        <v>#REF!</v>
      </c>
      <c r="GO59" s="27" t="e">
        <f>IF(#REF!=16,5,0)</f>
        <v>#REF!</v>
      </c>
      <c r="GP59" s="27" t="e">
        <f>IF(#REF!=17,4,0)</f>
        <v>#REF!</v>
      </c>
      <c r="GQ59" s="27" t="e">
        <f>IF(#REF!=18,3,0)</f>
        <v>#REF!</v>
      </c>
      <c r="GR59" s="27" t="e">
        <f>IF(#REF!=19,2,0)</f>
        <v>#REF!</v>
      </c>
      <c r="GS59" s="27" t="e">
        <f>IF(#REF!=20,1,0)</f>
        <v>#REF!</v>
      </c>
      <c r="GT59" s="27" t="e">
        <f>IF(#REF!&gt;20,0,0)</f>
        <v>#REF!</v>
      </c>
      <c r="GU59" s="27" t="e">
        <f>IF(#REF!="сх",0,0)</f>
        <v>#REF!</v>
      </c>
      <c r="GV59" s="27" t="e">
        <f>SUM(FZ59:GU59)</f>
        <v>#REF!</v>
      </c>
      <c r="GW59" s="27" t="e">
        <f>IF(#REF!=1,100,0)</f>
        <v>#REF!</v>
      </c>
      <c r="GX59" s="27" t="e">
        <f>IF(#REF!=2,98,0)</f>
        <v>#REF!</v>
      </c>
      <c r="GY59" s="27" t="e">
        <f>IF(#REF!=3,95,0)</f>
        <v>#REF!</v>
      </c>
      <c r="GZ59" s="27" t="e">
        <f>IF(#REF!=4,93,0)</f>
        <v>#REF!</v>
      </c>
      <c r="HA59" s="27" t="e">
        <f>IF(#REF!=5,90,0)</f>
        <v>#REF!</v>
      </c>
      <c r="HB59" s="27" t="e">
        <f>IF(#REF!=6,88,0)</f>
        <v>#REF!</v>
      </c>
      <c r="HC59" s="27" t="e">
        <f>IF(#REF!=7,85,0)</f>
        <v>#REF!</v>
      </c>
      <c r="HD59" s="27" t="e">
        <f>IF(#REF!=8,83,0)</f>
        <v>#REF!</v>
      </c>
      <c r="HE59" s="27" t="e">
        <f>IF(#REF!=9,80,0)</f>
        <v>#REF!</v>
      </c>
      <c r="HF59" s="27" t="e">
        <f>IF(#REF!=10,78,0)</f>
        <v>#REF!</v>
      </c>
      <c r="HG59" s="27" t="e">
        <f>IF(#REF!=11,75,0)</f>
        <v>#REF!</v>
      </c>
      <c r="HH59" s="27" t="e">
        <f>IF(#REF!=12,73,0)</f>
        <v>#REF!</v>
      </c>
      <c r="HI59" s="27" t="e">
        <f>IF(#REF!=13,70,0)</f>
        <v>#REF!</v>
      </c>
      <c r="HJ59" s="27" t="e">
        <f>IF(#REF!=14,68,0)</f>
        <v>#REF!</v>
      </c>
      <c r="HK59" s="27" t="e">
        <f>IF(#REF!=15,65,0)</f>
        <v>#REF!</v>
      </c>
      <c r="HL59" s="27" t="e">
        <f>IF(#REF!=16,63,0)</f>
        <v>#REF!</v>
      </c>
      <c r="HM59" s="27" t="e">
        <f>IF(#REF!=17,60,0)</f>
        <v>#REF!</v>
      </c>
      <c r="HN59" s="27" t="e">
        <f>IF(#REF!=18,58,0)</f>
        <v>#REF!</v>
      </c>
      <c r="HO59" s="27" t="e">
        <f>IF(#REF!=19,55,0)</f>
        <v>#REF!</v>
      </c>
      <c r="HP59" s="27" t="e">
        <f>IF(#REF!=20,53,0)</f>
        <v>#REF!</v>
      </c>
      <c r="HQ59" s="27" t="e">
        <f>IF(#REF!&gt;20,0,0)</f>
        <v>#REF!</v>
      </c>
      <c r="HR59" s="27" t="e">
        <f>IF(#REF!="сх",0,0)</f>
        <v>#REF!</v>
      </c>
      <c r="HS59" s="27" t="e">
        <f>SUM(GW59:HR59)</f>
        <v>#REF!</v>
      </c>
      <c r="HT59" s="27" t="e">
        <f>IF(#REF!=1,100,0)</f>
        <v>#REF!</v>
      </c>
      <c r="HU59" s="27" t="e">
        <f>IF(#REF!=2,98,0)</f>
        <v>#REF!</v>
      </c>
      <c r="HV59" s="27" t="e">
        <f>IF(#REF!=3,95,0)</f>
        <v>#REF!</v>
      </c>
      <c r="HW59" s="27" t="e">
        <f>IF(#REF!=4,93,0)</f>
        <v>#REF!</v>
      </c>
      <c r="HX59" s="27" t="e">
        <f>IF(#REF!=5,90,0)</f>
        <v>#REF!</v>
      </c>
      <c r="HY59" s="27" t="e">
        <f>IF(#REF!=6,88,0)</f>
        <v>#REF!</v>
      </c>
      <c r="HZ59" s="27" t="e">
        <f>IF(#REF!=7,85,0)</f>
        <v>#REF!</v>
      </c>
      <c r="IA59" s="27" t="e">
        <f>IF(#REF!=8,83,0)</f>
        <v>#REF!</v>
      </c>
      <c r="IB59" s="27" t="e">
        <f>IF(#REF!=9,80,0)</f>
        <v>#REF!</v>
      </c>
      <c r="IC59" s="27" t="e">
        <f>IF(#REF!=10,78,0)</f>
        <v>#REF!</v>
      </c>
      <c r="ID59" s="27" t="e">
        <f>IF(#REF!=11,75,0)</f>
        <v>#REF!</v>
      </c>
      <c r="IE59" s="27" t="e">
        <f>IF(#REF!=12,73,0)</f>
        <v>#REF!</v>
      </c>
      <c r="IF59" s="27" t="e">
        <f>IF(#REF!=13,70,0)</f>
        <v>#REF!</v>
      </c>
      <c r="IG59" s="27" t="e">
        <f>IF(#REF!=14,68,0)</f>
        <v>#REF!</v>
      </c>
      <c r="IH59" s="27" t="e">
        <f>IF(#REF!=15,65,0)</f>
        <v>#REF!</v>
      </c>
      <c r="II59" s="27" t="e">
        <f>IF(#REF!=16,63,0)</f>
        <v>#REF!</v>
      </c>
      <c r="IJ59" s="27" t="e">
        <f>IF(#REF!=17,60,0)</f>
        <v>#REF!</v>
      </c>
      <c r="IK59" s="27" t="e">
        <f>IF(#REF!=18,58,0)</f>
        <v>#REF!</v>
      </c>
      <c r="IL59" s="27" t="e">
        <f>IF(#REF!=19,55,0)</f>
        <v>#REF!</v>
      </c>
      <c r="IM59" s="27" t="e">
        <f>IF(#REF!=20,53,0)</f>
        <v>#REF!</v>
      </c>
      <c r="IN59" s="27" t="e">
        <f>IF(#REF!&gt;20,0,0)</f>
        <v>#REF!</v>
      </c>
      <c r="IO59" s="27" t="e">
        <f>IF(#REF!="сх",0,0)</f>
        <v>#REF!</v>
      </c>
      <c r="IP59" s="27" t="e">
        <f>SUM(HT59:IO59)</f>
        <v>#REF!</v>
      </c>
      <c r="IQ59" s="25"/>
      <c r="IR59" s="25"/>
      <c r="IS59" s="25"/>
      <c r="IT59" s="25"/>
      <c r="IU59" s="25"/>
      <c r="IV59" s="25"/>
    </row>
    <row r="60" spans="1:256" s="3" customFormat="1" ht="34.5">
      <c r="A60" s="70"/>
      <c r="B60" s="72"/>
      <c r="C60" s="72"/>
      <c r="D60" s="58" t="s">
        <v>113</v>
      </c>
      <c r="E60" s="40">
        <v>85</v>
      </c>
      <c r="F60" s="40">
        <v>307</v>
      </c>
      <c r="G60" s="67">
        <v>15</v>
      </c>
      <c r="H60" s="38">
        <v>26</v>
      </c>
      <c r="I60" s="67">
        <v>12</v>
      </c>
      <c r="J60" s="68">
        <v>29</v>
      </c>
      <c r="K60" s="70"/>
      <c r="L60" s="24"/>
      <c r="M60" s="25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5"/>
      <c r="IR60" s="25"/>
      <c r="IS60" s="25"/>
      <c r="IT60" s="25"/>
      <c r="IU60" s="25"/>
      <c r="IV60" s="25"/>
    </row>
    <row r="61" spans="1:256" s="3" customFormat="1" ht="34.5">
      <c r="A61" s="70"/>
      <c r="B61" s="72"/>
      <c r="C61" s="72"/>
      <c r="D61" s="58" t="s">
        <v>123</v>
      </c>
      <c r="E61" s="40">
        <v>85</v>
      </c>
      <c r="F61" s="40">
        <v>9</v>
      </c>
      <c r="G61" s="37">
        <v>20</v>
      </c>
      <c r="H61" s="38">
        <v>21</v>
      </c>
      <c r="I61" s="37" t="s">
        <v>1</v>
      </c>
      <c r="J61" s="38">
        <v>0</v>
      </c>
      <c r="K61" s="70"/>
      <c r="L61" s="24"/>
      <c r="M61" s="25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5"/>
      <c r="IR61" s="25"/>
      <c r="IS61" s="25"/>
      <c r="IT61" s="25"/>
      <c r="IU61" s="25"/>
      <c r="IV61" s="25"/>
    </row>
    <row r="62" spans="1:256" s="3" customFormat="1" ht="34.5">
      <c r="A62" s="70"/>
      <c r="B62" s="72"/>
      <c r="C62" s="72"/>
      <c r="D62" s="58" t="s">
        <v>114</v>
      </c>
      <c r="E62" s="40" t="s">
        <v>43</v>
      </c>
      <c r="F62" s="40">
        <v>184</v>
      </c>
      <c r="G62" s="67">
        <v>15</v>
      </c>
      <c r="H62" s="68">
        <v>26</v>
      </c>
      <c r="I62" s="67">
        <v>15</v>
      </c>
      <c r="J62" s="68">
        <v>26</v>
      </c>
      <c r="K62" s="70"/>
      <c r="L62" s="24"/>
      <c r="M62" s="25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5"/>
      <c r="IR62" s="25"/>
      <c r="IS62" s="25"/>
      <c r="IT62" s="25"/>
      <c r="IU62" s="25"/>
      <c r="IV62" s="25"/>
    </row>
    <row r="63" spans="1:256" s="3" customFormat="1" ht="35.25" thickBot="1">
      <c r="A63" s="77"/>
      <c r="B63" s="78"/>
      <c r="C63" s="78"/>
      <c r="D63" s="59" t="s">
        <v>115</v>
      </c>
      <c r="E63" s="54" t="s">
        <v>45</v>
      </c>
      <c r="F63" s="54">
        <v>777</v>
      </c>
      <c r="G63" s="65">
        <v>10</v>
      </c>
      <c r="H63" s="66">
        <v>31</v>
      </c>
      <c r="I63" s="65">
        <v>10</v>
      </c>
      <c r="J63" s="66">
        <v>31</v>
      </c>
      <c r="K63" s="77"/>
      <c r="L63" s="24"/>
      <c r="M63" s="25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5"/>
      <c r="IR63" s="25"/>
      <c r="IS63" s="25"/>
      <c r="IT63" s="25"/>
      <c r="IU63" s="25"/>
      <c r="IV63" s="25"/>
    </row>
    <row r="64" spans="1:256" s="3" customFormat="1" ht="34.5">
      <c r="A64" s="69">
        <v>8</v>
      </c>
      <c r="B64" s="71" t="s">
        <v>79</v>
      </c>
      <c r="C64" s="71" t="s">
        <v>80</v>
      </c>
      <c r="D64" s="57" t="s">
        <v>81</v>
      </c>
      <c r="E64" s="39" t="s">
        <v>45</v>
      </c>
      <c r="F64" s="39">
        <v>62</v>
      </c>
      <c r="G64" s="61">
        <v>4</v>
      </c>
      <c r="H64" s="62">
        <v>38</v>
      </c>
      <c r="I64" s="61">
        <v>3</v>
      </c>
      <c r="J64" s="62">
        <v>40</v>
      </c>
      <c r="K64" s="69">
        <v>191</v>
      </c>
      <c r="L64" s="24" t="e">
        <f>#REF!+#REF!</f>
        <v>#REF!</v>
      </c>
      <c r="M64" s="25"/>
      <c r="N64" s="26"/>
      <c r="O64" s="25" t="e">
        <f>IF(#REF!=1,25,0)</f>
        <v>#REF!</v>
      </c>
      <c r="P64" s="25" t="e">
        <f>IF(#REF!=2,22,0)</f>
        <v>#REF!</v>
      </c>
      <c r="Q64" s="25" t="e">
        <f>IF(#REF!=3,20,0)</f>
        <v>#REF!</v>
      </c>
      <c r="R64" s="25" t="e">
        <f>IF(#REF!=4,18,0)</f>
        <v>#REF!</v>
      </c>
      <c r="S64" s="25" t="e">
        <f>IF(#REF!=5,16,0)</f>
        <v>#REF!</v>
      </c>
      <c r="T64" s="25" t="e">
        <f>IF(#REF!=6,15,0)</f>
        <v>#REF!</v>
      </c>
      <c r="U64" s="25" t="e">
        <f>IF(#REF!=7,14,0)</f>
        <v>#REF!</v>
      </c>
      <c r="V64" s="25" t="e">
        <f>IF(#REF!=8,13,0)</f>
        <v>#REF!</v>
      </c>
      <c r="W64" s="25" t="e">
        <f>IF(#REF!=9,12,0)</f>
        <v>#REF!</v>
      </c>
      <c r="X64" s="25" t="e">
        <f>IF(#REF!=10,11,0)</f>
        <v>#REF!</v>
      </c>
      <c r="Y64" s="25" t="e">
        <f>IF(#REF!=11,10,0)</f>
        <v>#REF!</v>
      </c>
      <c r="Z64" s="25" t="e">
        <f>IF(#REF!=12,9,0)</f>
        <v>#REF!</v>
      </c>
      <c r="AA64" s="25" t="e">
        <f>IF(#REF!=13,8,0)</f>
        <v>#REF!</v>
      </c>
      <c r="AB64" s="25" t="e">
        <f>IF(#REF!=14,7,0)</f>
        <v>#REF!</v>
      </c>
      <c r="AC64" s="25" t="e">
        <f>IF(#REF!=15,6,0)</f>
        <v>#REF!</v>
      </c>
      <c r="AD64" s="25" t="e">
        <f>IF(#REF!=16,5,0)</f>
        <v>#REF!</v>
      </c>
      <c r="AE64" s="25" t="e">
        <f>IF(#REF!=17,4,0)</f>
        <v>#REF!</v>
      </c>
      <c r="AF64" s="25" t="e">
        <f>IF(#REF!=18,3,0)</f>
        <v>#REF!</v>
      </c>
      <c r="AG64" s="25" t="e">
        <f>IF(#REF!=19,2,0)</f>
        <v>#REF!</v>
      </c>
      <c r="AH64" s="25" t="e">
        <f>IF(#REF!=20,1,0)</f>
        <v>#REF!</v>
      </c>
      <c r="AI64" s="25" t="e">
        <f>IF(#REF!&gt;20,0,0)</f>
        <v>#REF!</v>
      </c>
      <c r="AJ64" s="25" t="e">
        <f>IF(#REF!="сх",0,0)</f>
        <v>#REF!</v>
      </c>
      <c r="AK64" s="25" t="e">
        <f>SUM(O64:AI64)</f>
        <v>#REF!</v>
      </c>
      <c r="AL64" s="25" t="e">
        <f>IF(#REF!=1,25,0)</f>
        <v>#REF!</v>
      </c>
      <c r="AM64" s="25" t="e">
        <f>IF(#REF!=2,22,0)</f>
        <v>#REF!</v>
      </c>
      <c r="AN64" s="25" t="e">
        <f>IF(#REF!=3,20,0)</f>
        <v>#REF!</v>
      </c>
      <c r="AO64" s="25" t="e">
        <f>IF(#REF!=4,18,0)</f>
        <v>#REF!</v>
      </c>
      <c r="AP64" s="25" t="e">
        <f>IF(#REF!=5,16,0)</f>
        <v>#REF!</v>
      </c>
      <c r="AQ64" s="25" t="e">
        <f>IF(#REF!=6,15,0)</f>
        <v>#REF!</v>
      </c>
      <c r="AR64" s="25" t="e">
        <f>IF(#REF!=7,14,0)</f>
        <v>#REF!</v>
      </c>
      <c r="AS64" s="25" t="e">
        <f>IF(#REF!=8,13,0)</f>
        <v>#REF!</v>
      </c>
      <c r="AT64" s="25" t="e">
        <f>IF(#REF!=9,12,0)</f>
        <v>#REF!</v>
      </c>
      <c r="AU64" s="25" t="e">
        <f>IF(#REF!=10,11,0)</f>
        <v>#REF!</v>
      </c>
      <c r="AV64" s="25" t="e">
        <f>IF(#REF!=11,10,0)</f>
        <v>#REF!</v>
      </c>
      <c r="AW64" s="25" t="e">
        <f>IF(#REF!=12,9,0)</f>
        <v>#REF!</v>
      </c>
      <c r="AX64" s="25" t="e">
        <f>IF(#REF!=13,8,0)</f>
        <v>#REF!</v>
      </c>
      <c r="AY64" s="25" t="e">
        <f>IF(#REF!=14,7,0)</f>
        <v>#REF!</v>
      </c>
      <c r="AZ64" s="25" t="e">
        <f>IF(#REF!=15,6,0)</f>
        <v>#REF!</v>
      </c>
      <c r="BA64" s="25" t="e">
        <f>IF(#REF!=16,5,0)</f>
        <v>#REF!</v>
      </c>
      <c r="BB64" s="25" t="e">
        <f>IF(#REF!=17,4,0)</f>
        <v>#REF!</v>
      </c>
      <c r="BC64" s="25" t="e">
        <f>IF(#REF!=18,3,0)</f>
        <v>#REF!</v>
      </c>
      <c r="BD64" s="25" t="e">
        <f>IF(#REF!=19,2,0)</f>
        <v>#REF!</v>
      </c>
      <c r="BE64" s="25" t="e">
        <f>IF(#REF!=20,1,0)</f>
        <v>#REF!</v>
      </c>
      <c r="BF64" s="25" t="e">
        <f>IF(#REF!&gt;20,0,0)</f>
        <v>#REF!</v>
      </c>
      <c r="BG64" s="25" t="e">
        <f>IF(#REF!="сх",0,0)</f>
        <v>#REF!</v>
      </c>
      <c r="BH64" s="25" t="e">
        <f>SUM(AL64:BF64)</f>
        <v>#REF!</v>
      </c>
      <c r="BI64" s="25" t="e">
        <f>IF(#REF!=1,45,0)</f>
        <v>#REF!</v>
      </c>
      <c r="BJ64" s="25" t="e">
        <f>IF(#REF!=2,42,0)</f>
        <v>#REF!</v>
      </c>
      <c r="BK64" s="25" t="e">
        <f>IF(#REF!=3,40,0)</f>
        <v>#REF!</v>
      </c>
      <c r="BL64" s="25" t="e">
        <f>IF(#REF!=4,38,0)</f>
        <v>#REF!</v>
      </c>
      <c r="BM64" s="25" t="e">
        <f>IF(#REF!=5,36,0)</f>
        <v>#REF!</v>
      </c>
      <c r="BN64" s="25" t="e">
        <f>IF(#REF!=6,35,0)</f>
        <v>#REF!</v>
      </c>
      <c r="BO64" s="25" t="e">
        <f>IF(#REF!=7,34,0)</f>
        <v>#REF!</v>
      </c>
      <c r="BP64" s="25" t="e">
        <f>IF(#REF!=8,33,0)</f>
        <v>#REF!</v>
      </c>
      <c r="BQ64" s="25" t="e">
        <f>IF(#REF!=9,32,0)</f>
        <v>#REF!</v>
      </c>
      <c r="BR64" s="25" t="e">
        <f>IF(#REF!=10,31,0)</f>
        <v>#REF!</v>
      </c>
      <c r="BS64" s="25" t="e">
        <f>IF(#REF!=11,30,0)</f>
        <v>#REF!</v>
      </c>
      <c r="BT64" s="25" t="e">
        <f>IF(#REF!=12,29,0)</f>
        <v>#REF!</v>
      </c>
      <c r="BU64" s="25" t="e">
        <f>IF(#REF!=13,28,0)</f>
        <v>#REF!</v>
      </c>
      <c r="BV64" s="25" t="e">
        <f>IF(#REF!=14,27,0)</f>
        <v>#REF!</v>
      </c>
      <c r="BW64" s="25" t="e">
        <f>IF(#REF!=15,26,0)</f>
        <v>#REF!</v>
      </c>
      <c r="BX64" s="25" t="e">
        <f>IF(#REF!=16,25,0)</f>
        <v>#REF!</v>
      </c>
      <c r="BY64" s="25" t="e">
        <f>IF(#REF!=17,24,0)</f>
        <v>#REF!</v>
      </c>
      <c r="BZ64" s="25" t="e">
        <f>IF(#REF!=18,23,0)</f>
        <v>#REF!</v>
      </c>
      <c r="CA64" s="25" t="e">
        <f>IF(#REF!=19,22,0)</f>
        <v>#REF!</v>
      </c>
      <c r="CB64" s="25" t="e">
        <f>IF(#REF!=20,21,0)</f>
        <v>#REF!</v>
      </c>
      <c r="CC64" s="25" t="e">
        <f>IF(#REF!=21,20,0)</f>
        <v>#REF!</v>
      </c>
      <c r="CD64" s="25" t="e">
        <f>IF(#REF!=22,19,0)</f>
        <v>#REF!</v>
      </c>
      <c r="CE64" s="25" t="e">
        <f>IF(#REF!=23,18,0)</f>
        <v>#REF!</v>
      </c>
      <c r="CF64" s="25" t="e">
        <f>IF(#REF!=24,17,0)</f>
        <v>#REF!</v>
      </c>
      <c r="CG64" s="25" t="e">
        <f>IF(#REF!=25,16,0)</f>
        <v>#REF!</v>
      </c>
      <c r="CH64" s="25" t="e">
        <f>IF(#REF!=26,15,0)</f>
        <v>#REF!</v>
      </c>
      <c r="CI64" s="25" t="e">
        <f>IF(#REF!=27,14,0)</f>
        <v>#REF!</v>
      </c>
      <c r="CJ64" s="25" t="e">
        <f>IF(#REF!=28,13,0)</f>
        <v>#REF!</v>
      </c>
      <c r="CK64" s="25" t="e">
        <f>IF(#REF!=29,12,0)</f>
        <v>#REF!</v>
      </c>
      <c r="CL64" s="25" t="e">
        <f>IF(#REF!=30,11,0)</f>
        <v>#REF!</v>
      </c>
      <c r="CM64" s="25" t="e">
        <f>IF(#REF!=31,10,0)</f>
        <v>#REF!</v>
      </c>
      <c r="CN64" s="25" t="e">
        <f>IF(#REF!=32,9,0)</f>
        <v>#REF!</v>
      </c>
      <c r="CO64" s="25" t="e">
        <f>IF(#REF!=33,8,0)</f>
        <v>#REF!</v>
      </c>
      <c r="CP64" s="25" t="e">
        <f>IF(#REF!=34,7,0)</f>
        <v>#REF!</v>
      </c>
      <c r="CQ64" s="25" t="e">
        <f>IF(#REF!=35,6,0)</f>
        <v>#REF!</v>
      </c>
      <c r="CR64" s="25" t="e">
        <f>IF(#REF!=36,5,0)</f>
        <v>#REF!</v>
      </c>
      <c r="CS64" s="25" t="e">
        <f>IF(#REF!=37,4,0)</f>
        <v>#REF!</v>
      </c>
      <c r="CT64" s="25" t="e">
        <f>IF(#REF!=38,3,0)</f>
        <v>#REF!</v>
      </c>
      <c r="CU64" s="25" t="e">
        <f>IF(#REF!=39,2,0)</f>
        <v>#REF!</v>
      </c>
      <c r="CV64" s="25" t="e">
        <f>IF(#REF!=40,1,0)</f>
        <v>#REF!</v>
      </c>
      <c r="CW64" s="25" t="e">
        <f>IF(#REF!&gt;20,0,0)</f>
        <v>#REF!</v>
      </c>
      <c r="CX64" s="25" t="e">
        <f>IF(#REF!="сх",0,0)</f>
        <v>#REF!</v>
      </c>
      <c r="CY64" s="25" t="e">
        <f>SUM(BI64:CX64)</f>
        <v>#REF!</v>
      </c>
      <c r="CZ64" s="25" t="e">
        <f>IF(#REF!=1,45,0)</f>
        <v>#REF!</v>
      </c>
      <c r="DA64" s="25" t="e">
        <f>IF(#REF!=2,42,0)</f>
        <v>#REF!</v>
      </c>
      <c r="DB64" s="25" t="e">
        <f>IF(#REF!=3,40,0)</f>
        <v>#REF!</v>
      </c>
      <c r="DC64" s="25" t="e">
        <f>IF(#REF!=4,38,0)</f>
        <v>#REF!</v>
      </c>
      <c r="DD64" s="25" t="e">
        <f>IF(#REF!=5,36,0)</f>
        <v>#REF!</v>
      </c>
      <c r="DE64" s="25" t="e">
        <f>IF(#REF!=6,35,0)</f>
        <v>#REF!</v>
      </c>
      <c r="DF64" s="25" t="e">
        <f>IF(#REF!=7,34,0)</f>
        <v>#REF!</v>
      </c>
      <c r="DG64" s="25" t="e">
        <f>IF(#REF!=8,33,0)</f>
        <v>#REF!</v>
      </c>
      <c r="DH64" s="25" t="e">
        <f>IF(#REF!=9,32,0)</f>
        <v>#REF!</v>
      </c>
      <c r="DI64" s="25" t="e">
        <f>IF(#REF!=10,31,0)</f>
        <v>#REF!</v>
      </c>
      <c r="DJ64" s="25" t="e">
        <f>IF(#REF!=11,30,0)</f>
        <v>#REF!</v>
      </c>
      <c r="DK64" s="25" t="e">
        <f>IF(#REF!=12,29,0)</f>
        <v>#REF!</v>
      </c>
      <c r="DL64" s="25" t="e">
        <f>IF(#REF!=13,28,0)</f>
        <v>#REF!</v>
      </c>
      <c r="DM64" s="25" t="e">
        <f>IF(#REF!=14,27,0)</f>
        <v>#REF!</v>
      </c>
      <c r="DN64" s="25" t="e">
        <f>IF(#REF!=15,26,0)</f>
        <v>#REF!</v>
      </c>
      <c r="DO64" s="25" t="e">
        <f>IF(#REF!=16,25,0)</f>
        <v>#REF!</v>
      </c>
      <c r="DP64" s="25" t="e">
        <f>IF(#REF!=17,24,0)</f>
        <v>#REF!</v>
      </c>
      <c r="DQ64" s="25" t="e">
        <f>IF(#REF!=18,23,0)</f>
        <v>#REF!</v>
      </c>
      <c r="DR64" s="25" t="e">
        <f>IF(#REF!=19,22,0)</f>
        <v>#REF!</v>
      </c>
      <c r="DS64" s="25" t="e">
        <f>IF(#REF!=20,21,0)</f>
        <v>#REF!</v>
      </c>
      <c r="DT64" s="25" t="e">
        <f>IF(#REF!=21,20,0)</f>
        <v>#REF!</v>
      </c>
      <c r="DU64" s="25" t="e">
        <f>IF(#REF!=22,19,0)</f>
        <v>#REF!</v>
      </c>
      <c r="DV64" s="25" t="e">
        <f>IF(#REF!=23,18,0)</f>
        <v>#REF!</v>
      </c>
      <c r="DW64" s="25" t="e">
        <f>IF(#REF!=24,17,0)</f>
        <v>#REF!</v>
      </c>
      <c r="DX64" s="25" t="e">
        <f>IF(#REF!=25,16,0)</f>
        <v>#REF!</v>
      </c>
      <c r="DY64" s="25" t="e">
        <f>IF(#REF!=26,15,0)</f>
        <v>#REF!</v>
      </c>
      <c r="DZ64" s="25" t="e">
        <f>IF(#REF!=27,14,0)</f>
        <v>#REF!</v>
      </c>
      <c r="EA64" s="25" t="e">
        <f>IF(#REF!=28,13,0)</f>
        <v>#REF!</v>
      </c>
      <c r="EB64" s="25" t="e">
        <f>IF(#REF!=29,12,0)</f>
        <v>#REF!</v>
      </c>
      <c r="EC64" s="25" t="e">
        <f>IF(#REF!=30,11,0)</f>
        <v>#REF!</v>
      </c>
      <c r="ED64" s="25" t="e">
        <f>IF(#REF!=31,10,0)</f>
        <v>#REF!</v>
      </c>
      <c r="EE64" s="25" t="e">
        <f>IF(#REF!=32,9,0)</f>
        <v>#REF!</v>
      </c>
      <c r="EF64" s="25" t="e">
        <f>IF(#REF!=33,8,0)</f>
        <v>#REF!</v>
      </c>
      <c r="EG64" s="25" t="e">
        <f>IF(#REF!=34,7,0)</f>
        <v>#REF!</v>
      </c>
      <c r="EH64" s="25" t="e">
        <f>IF(#REF!=35,6,0)</f>
        <v>#REF!</v>
      </c>
      <c r="EI64" s="25" t="e">
        <f>IF(#REF!=36,5,0)</f>
        <v>#REF!</v>
      </c>
      <c r="EJ64" s="25" t="e">
        <f>IF(#REF!=37,4,0)</f>
        <v>#REF!</v>
      </c>
      <c r="EK64" s="25" t="e">
        <f>IF(#REF!=38,3,0)</f>
        <v>#REF!</v>
      </c>
      <c r="EL64" s="25" t="e">
        <f>IF(#REF!=39,2,0)</f>
        <v>#REF!</v>
      </c>
      <c r="EM64" s="25" t="e">
        <f>IF(#REF!=40,1,0)</f>
        <v>#REF!</v>
      </c>
      <c r="EN64" s="25" t="e">
        <f>IF(#REF!&gt;20,0,0)</f>
        <v>#REF!</v>
      </c>
      <c r="EO64" s="25" t="e">
        <f>IF(#REF!="сх",0,0)</f>
        <v>#REF!</v>
      </c>
      <c r="EP64" s="25" t="e">
        <f>SUM(CZ64:EO64)</f>
        <v>#REF!</v>
      </c>
      <c r="EQ64" s="25"/>
      <c r="ER64" s="25" t="e">
        <f>IF(#REF!="сх","ноль",IF(#REF!&gt;0,#REF!,"Ноль"))</f>
        <v>#REF!</v>
      </c>
      <c r="ES64" s="25" t="e">
        <f>IF(#REF!="сх","ноль",IF(#REF!&gt;0,#REF!,"Ноль"))</f>
        <v>#REF!</v>
      </c>
      <c r="ET64" s="25"/>
      <c r="EU64" s="25" t="e">
        <f>MIN(ER64,ES64)</f>
        <v>#REF!</v>
      </c>
      <c r="EV64" s="25" t="e">
        <f>IF(K64=#REF!,IF(#REF!&lt;#REF!,#REF!,EZ64),#REF!)</f>
        <v>#REF!</v>
      </c>
      <c r="EW64" s="25" t="e">
        <f>IF(K64=#REF!,IF(#REF!&lt;#REF!,0,1))</f>
        <v>#REF!</v>
      </c>
      <c r="EX64" s="25" t="e">
        <f>IF(AND(EU64&gt;=21,EU64&lt;&gt;0),EU64,IF(K64&lt;#REF!,"СТОП",EV64+EW64))</f>
        <v>#REF!</v>
      </c>
      <c r="EY64" s="25"/>
      <c r="EZ64" s="25">
        <v>15</v>
      </c>
      <c r="FA64" s="25">
        <v>16</v>
      </c>
      <c r="FB64" s="25"/>
      <c r="FC64" s="27" t="e">
        <f>IF(#REF!=1,25,0)</f>
        <v>#REF!</v>
      </c>
      <c r="FD64" s="27" t="e">
        <f>IF(#REF!=2,22,0)</f>
        <v>#REF!</v>
      </c>
      <c r="FE64" s="27" t="e">
        <f>IF(#REF!=3,20,0)</f>
        <v>#REF!</v>
      </c>
      <c r="FF64" s="27" t="e">
        <f>IF(#REF!=4,18,0)</f>
        <v>#REF!</v>
      </c>
      <c r="FG64" s="27" t="e">
        <f>IF(#REF!=5,16,0)</f>
        <v>#REF!</v>
      </c>
      <c r="FH64" s="27" t="e">
        <f>IF(#REF!=6,15,0)</f>
        <v>#REF!</v>
      </c>
      <c r="FI64" s="27" t="e">
        <f>IF(#REF!=7,14,0)</f>
        <v>#REF!</v>
      </c>
      <c r="FJ64" s="27" t="e">
        <f>IF(#REF!=8,13,0)</f>
        <v>#REF!</v>
      </c>
      <c r="FK64" s="27" t="e">
        <f>IF(#REF!=9,12,0)</f>
        <v>#REF!</v>
      </c>
      <c r="FL64" s="27" t="e">
        <f>IF(#REF!=10,11,0)</f>
        <v>#REF!</v>
      </c>
      <c r="FM64" s="27" t="e">
        <f>IF(#REF!=11,10,0)</f>
        <v>#REF!</v>
      </c>
      <c r="FN64" s="27" t="e">
        <f>IF(#REF!=12,9,0)</f>
        <v>#REF!</v>
      </c>
      <c r="FO64" s="27" t="e">
        <f>IF(#REF!=13,8,0)</f>
        <v>#REF!</v>
      </c>
      <c r="FP64" s="27" t="e">
        <f>IF(#REF!=14,7,0)</f>
        <v>#REF!</v>
      </c>
      <c r="FQ64" s="27" t="e">
        <f>IF(#REF!=15,6,0)</f>
        <v>#REF!</v>
      </c>
      <c r="FR64" s="27" t="e">
        <f>IF(#REF!=16,5,0)</f>
        <v>#REF!</v>
      </c>
      <c r="FS64" s="27" t="e">
        <f>IF(#REF!=17,4,0)</f>
        <v>#REF!</v>
      </c>
      <c r="FT64" s="27" t="e">
        <f>IF(#REF!=18,3,0)</f>
        <v>#REF!</v>
      </c>
      <c r="FU64" s="27" t="e">
        <f>IF(#REF!=19,2,0)</f>
        <v>#REF!</v>
      </c>
      <c r="FV64" s="27" t="e">
        <f>IF(#REF!=20,1,0)</f>
        <v>#REF!</v>
      </c>
      <c r="FW64" s="27" t="e">
        <f>IF(#REF!&gt;20,0,0)</f>
        <v>#REF!</v>
      </c>
      <c r="FX64" s="27" t="e">
        <f>IF(#REF!="сх",0,0)</f>
        <v>#REF!</v>
      </c>
      <c r="FY64" s="27" t="e">
        <f>SUM(FC64:FX64)</f>
        <v>#REF!</v>
      </c>
      <c r="FZ64" s="27" t="e">
        <f>IF(#REF!=1,25,0)</f>
        <v>#REF!</v>
      </c>
      <c r="GA64" s="27" t="e">
        <f>IF(#REF!=2,22,0)</f>
        <v>#REF!</v>
      </c>
      <c r="GB64" s="27" t="e">
        <f>IF(#REF!=3,20,0)</f>
        <v>#REF!</v>
      </c>
      <c r="GC64" s="27" t="e">
        <f>IF(#REF!=4,18,0)</f>
        <v>#REF!</v>
      </c>
      <c r="GD64" s="27" t="e">
        <f>IF(#REF!=5,16,0)</f>
        <v>#REF!</v>
      </c>
      <c r="GE64" s="27" t="e">
        <f>IF(#REF!=6,15,0)</f>
        <v>#REF!</v>
      </c>
      <c r="GF64" s="27" t="e">
        <f>IF(#REF!=7,14,0)</f>
        <v>#REF!</v>
      </c>
      <c r="GG64" s="27" t="e">
        <f>IF(#REF!=8,13,0)</f>
        <v>#REF!</v>
      </c>
      <c r="GH64" s="27" t="e">
        <f>IF(#REF!=9,12,0)</f>
        <v>#REF!</v>
      </c>
      <c r="GI64" s="27" t="e">
        <f>IF(#REF!=10,11,0)</f>
        <v>#REF!</v>
      </c>
      <c r="GJ64" s="27" t="e">
        <f>IF(#REF!=11,10,0)</f>
        <v>#REF!</v>
      </c>
      <c r="GK64" s="27" t="e">
        <f>IF(#REF!=12,9,0)</f>
        <v>#REF!</v>
      </c>
      <c r="GL64" s="27" t="e">
        <f>IF(#REF!=13,8,0)</f>
        <v>#REF!</v>
      </c>
      <c r="GM64" s="27" t="e">
        <f>IF(#REF!=14,7,0)</f>
        <v>#REF!</v>
      </c>
      <c r="GN64" s="27" t="e">
        <f>IF(#REF!=15,6,0)</f>
        <v>#REF!</v>
      </c>
      <c r="GO64" s="27" t="e">
        <f>IF(#REF!=16,5,0)</f>
        <v>#REF!</v>
      </c>
      <c r="GP64" s="27" t="e">
        <f>IF(#REF!=17,4,0)</f>
        <v>#REF!</v>
      </c>
      <c r="GQ64" s="27" t="e">
        <f>IF(#REF!=18,3,0)</f>
        <v>#REF!</v>
      </c>
      <c r="GR64" s="27" t="e">
        <f>IF(#REF!=19,2,0)</f>
        <v>#REF!</v>
      </c>
      <c r="GS64" s="27" t="e">
        <f>IF(#REF!=20,1,0)</f>
        <v>#REF!</v>
      </c>
      <c r="GT64" s="27" t="e">
        <f>IF(#REF!&gt;20,0,0)</f>
        <v>#REF!</v>
      </c>
      <c r="GU64" s="27" t="e">
        <f>IF(#REF!="сх",0,0)</f>
        <v>#REF!</v>
      </c>
      <c r="GV64" s="27" t="e">
        <f>SUM(FZ64:GU64)</f>
        <v>#REF!</v>
      </c>
      <c r="GW64" s="27" t="e">
        <f>IF(#REF!=1,100,0)</f>
        <v>#REF!</v>
      </c>
      <c r="GX64" s="27" t="e">
        <f>IF(#REF!=2,98,0)</f>
        <v>#REF!</v>
      </c>
      <c r="GY64" s="27" t="e">
        <f>IF(#REF!=3,95,0)</f>
        <v>#REF!</v>
      </c>
      <c r="GZ64" s="27" t="e">
        <f>IF(#REF!=4,93,0)</f>
        <v>#REF!</v>
      </c>
      <c r="HA64" s="27" t="e">
        <f>IF(#REF!=5,90,0)</f>
        <v>#REF!</v>
      </c>
      <c r="HB64" s="27" t="e">
        <f>IF(#REF!=6,88,0)</f>
        <v>#REF!</v>
      </c>
      <c r="HC64" s="27" t="e">
        <f>IF(#REF!=7,85,0)</f>
        <v>#REF!</v>
      </c>
      <c r="HD64" s="27" t="e">
        <f>IF(#REF!=8,83,0)</f>
        <v>#REF!</v>
      </c>
      <c r="HE64" s="27" t="e">
        <f>IF(#REF!=9,80,0)</f>
        <v>#REF!</v>
      </c>
      <c r="HF64" s="27" t="e">
        <f>IF(#REF!=10,78,0)</f>
        <v>#REF!</v>
      </c>
      <c r="HG64" s="27" t="e">
        <f>IF(#REF!=11,75,0)</f>
        <v>#REF!</v>
      </c>
      <c r="HH64" s="27" t="e">
        <f>IF(#REF!=12,73,0)</f>
        <v>#REF!</v>
      </c>
      <c r="HI64" s="27" t="e">
        <f>IF(#REF!=13,70,0)</f>
        <v>#REF!</v>
      </c>
      <c r="HJ64" s="27" t="e">
        <f>IF(#REF!=14,68,0)</f>
        <v>#REF!</v>
      </c>
      <c r="HK64" s="27" t="e">
        <f>IF(#REF!=15,65,0)</f>
        <v>#REF!</v>
      </c>
      <c r="HL64" s="27" t="e">
        <f>IF(#REF!=16,63,0)</f>
        <v>#REF!</v>
      </c>
      <c r="HM64" s="27" t="e">
        <f>IF(#REF!=17,60,0)</f>
        <v>#REF!</v>
      </c>
      <c r="HN64" s="27" t="e">
        <f>IF(#REF!=18,58,0)</f>
        <v>#REF!</v>
      </c>
      <c r="HO64" s="27" t="e">
        <f>IF(#REF!=19,55,0)</f>
        <v>#REF!</v>
      </c>
      <c r="HP64" s="27" t="e">
        <f>IF(#REF!=20,53,0)</f>
        <v>#REF!</v>
      </c>
      <c r="HQ64" s="27" t="e">
        <f>IF(#REF!&gt;20,0,0)</f>
        <v>#REF!</v>
      </c>
      <c r="HR64" s="27" t="e">
        <f>IF(#REF!="сх",0,0)</f>
        <v>#REF!</v>
      </c>
      <c r="HS64" s="27" t="e">
        <f>SUM(GW64:HR64)</f>
        <v>#REF!</v>
      </c>
      <c r="HT64" s="27" t="e">
        <f>IF(#REF!=1,100,0)</f>
        <v>#REF!</v>
      </c>
      <c r="HU64" s="27" t="e">
        <f>IF(#REF!=2,98,0)</f>
        <v>#REF!</v>
      </c>
      <c r="HV64" s="27" t="e">
        <f>IF(#REF!=3,95,0)</f>
        <v>#REF!</v>
      </c>
      <c r="HW64" s="27" t="e">
        <f>IF(#REF!=4,93,0)</f>
        <v>#REF!</v>
      </c>
      <c r="HX64" s="27" t="e">
        <f>IF(#REF!=5,90,0)</f>
        <v>#REF!</v>
      </c>
      <c r="HY64" s="27" t="e">
        <f>IF(#REF!=6,88,0)</f>
        <v>#REF!</v>
      </c>
      <c r="HZ64" s="27" t="e">
        <f>IF(#REF!=7,85,0)</f>
        <v>#REF!</v>
      </c>
      <c r="IA64" s="27" t="e">
        <f>IF(#REF!=8,83,0)</f>
        <v>#REF!</v>
      </c>
      <c r="IB64" s="27" t="e">
        <f>IF(#REF!=9,80,0)</f>
        <v>#REF!</v>
      </c>
      <c r="IC64" s="27" t="e">
        <f>IF(#REF!=10,78,0)</f>
        <v>#REF!</v>
      </c>
      <c r="ID64" s="27" t="e">
        <f>IF(#REF!=11,75,0)</f>
        <v>#REF!</v>
      </c>
      <c r="IE64" s="27" t="e">
        <f>IF(#REF!=12,73,0)</f>
        <v>#REF!</v>
      </c>
      <c r="IF64" s="27" t="e">
        <f>IF(#REF!=13,70,0)</f>
        <v>#REF!</v>
      </c>
      <c r="IG64" s="27" t="e">
        <f>IF(#REF!=14,68,0)</f>
        <v>#REF!</v>
      </c>
      <c r="IH64" s="27" t="e">
        <f>IF(#REF!=15,65,0)</f>
        <v>#REF!</v>
      </c>
      <c r="II64" s="27" t="e">
        <f>IF(#REF!=16,63,0)</f>
        <v>#REF!</v>
      </c>
      <c r="IJ64" s="27" t="e">
        <f>IF(#REF!=17,60,0)</f>
        <v>#REF!</v>
      </c>
      <c r="IK64" s="27" t="e">
        <f>IF(#REF!=18,58,0)</f>
        <v>#REF!</v>
      </c>
      <c r="IL64" s="27" t="e">
        <f>IF(#REF!=19,55,0)</f>
        <v>#REF!</v>
      </c>
      <c r="IM64" s="27" t="e">
        <f>IF(#REF!=20,53,0)</f>
        <v>#REF!</v>
      </c>
      <c r="IN64" s="27" t="e">
        <f>IF(#REF!&gt;20,0,0)</f>
        <v>#REF!</v>
      </c>
      <c r="IO64" s="27" t="e">
        <f>IF(#REF!="сх",0,0)</f>
        <v>#REF!</v>
      </c>
      <c r="IP64" s="27" t="e">
        <f>SUM(HT64:IO64)</f>
        <v>#REF!</v>
      </c>
      <c r="IQ64" s="25"/>
      <c r="IR64" s="25"/>
      <c r="IS64" s="25"/>
      <c r="IT64" s="25"/>
      <c r="IU64" s="25"/>
      <c r="IV64" s="25"/>
    </row>
    <row r="65" spans="1:256" s="3" customFormat="1" ht="34.5">
      <c r="A65" s="70"/>
      <c r="B65" s="72"/>
      <c r="C65" s="72"/>
      <c r="D65" s="58" t="s">
        <v>82</v>
      </c>
      <c r="E65" s="40" t="s">
        <v>43</v>
      </c>
      <c r="F65" s="40">
        <v>59</v>
      </c>
      <c r="G65" s="67">
        <v>3</v>
      </c>
      <c r="H65" s="68">
        <v>40</v>
      </c>
      <c r="I65" s="67">
        <v>2</v>
      </c>
      <c r="J65" s="68">
        <v>42</v>
      </c>
      <c r="K65" s="70"/>
      <c r="L65" s="24"/>
      <c r="M65" s="25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5"/>
      <c r="IR65" s="25"/>
      <c r="IS65" s="25"/>
      <c r="IT65" s="25"/>
      <c r="IU65" s="25"/>
      <c r="IV65" s="25"/>
    </row>
    <row r="66" spans="1:256" s="3" customFormat="1" ht="34.5">
      <c r="A66" s="70"/>
      <c r="B66" s="72"/>
      <c r="C66" s="72"/>
      <c r="D66" s="58" t="s">
        <v>83</v>
      </c>
      <c r="E66" s="40">
        <v>85</v>
      </c>
      <c r="F66" s="40">
        <v>18</v>
      </c>
      <c r="G66" s="67">
        <v>30</v>
      </c>
      <c r="H66" s="68">
        <v>11</v>
      </c>
      <c r="I66" s="67">
        <v>30</v>
      </c>
      <c r="J66" s="68">
        <v>11</v>
      </c>
      <c r="K66" s="70"/>
      <c r="L66" s="24"/>
      <c r="M66" s="25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5"/>
      <c r="IR66" s="25"/>
      <c r="IS66" s="25"/>
      <c r="IT66" s="25"/>
      <c r="IU66" s="25"/>
      <c r="IV66" s="25"/>
    </row>
    <row r="67" spans="1:256" s="3" customFormat="1" ht="35.25" thickBot="1">
      <c r="A67" s="77"/>
      <c r="B67" s="78"/>
      <c r="C67" s="78"/>
      <c r="D67" s="59" t="s">
        <v>84</v>
      </c>
      <c r="E67" s="54">
        <v>65</v>
      </c>
      <c r="F67" s="54">
        <v>17</v>
      </c>
      <c r="G67" s="65">
        <v>32</v>
      </c>
      <c r="H67" s="66">
        <v>9</v>
      </c>
      <c r="I67" s="65">
        <v>33</v>
      </c>
      <c r="J67" s="60">
        <v>8</v>
      </c>
      <c r="K67" s="77"/>
      <c r="L67" s="24"/>
      <c r="M67" s="25"/>
      <c r="N67" s="2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5"/>
      <c r="IR67" s="25"/>
      <c r="IS67" s="25"/>
      <c r="IT67" s="25"/>
      <c r="IU67" s="25"/>
      <c r="IV67" s="25"/>
    </row>
    <row r="68" spans="1:256" s="3" customFormat="1" ht="34.5">
      <c r="A68" s="69">
        <v>9</v>
      </c>
      <c r="B68" s="71" t="s">
        <v>103</v>
      </c>
      <c r="C68" s="71" t="s">
        <v>104</v>
      </c>
      <c r="D68" s="57" t="s">
        <v>105</v>
      </c>
      <c r="E68" s="39">
        <v>65</v>
      </c>
      <c r="F68" s="39">
        <v>51</v>
      </c>
      <c r="G68" s="52">
        <v>10</v>
      </c>
      <c r="H68" s="53">
        <v>31</v>
      </c>
      <c r="I68" s="52">
        <v>9</v>
      </c>
      <c r="J68" s="53">
        <v>32</v>
      </c>
      <c r="K68" s="69">
        <v>148</v>
      </c>
      <c r="L68" s="24" t="e">
        <f>#REF!+#REF!</f>
        <v>#REF!</v>
      </c>
      <c r="M68" s="25"/>
      <c r="N68" s="26"/>
      <c r="O68" s="25" t="e">
        <f>IF(#REF!=1,25,0)</f>
        <v>#REF!</v>
      </c>
      <c r="P68" s="25" t="e">
        <f>IF(#REF!=2,22,0)</f>
        <v>#REF!</v>
      </c>
      <c r="Q68" s="25" t="e">
        <f>IF(#REF!=3,20,0)</f>
        <v>#REF!</v>
      </c>
      <c r="R68" s="25" t="e">
        <f>IF(#REF!=4,18,0)</f>
        <v>#REF!</v>
      </c>
      <c r="S68" s="25" t="e">
        <f>IF(#REF!=5,16,0)</f>
        <v>#REF!</v>
      </c>
      <c r="T68" s="25" t="e">
        <f>IF(#REF!=6,15,0)</f>
        <v>#REF!</v>
      </c>
      <c r="U68" s="25" t="e">
        <f>IF(#REF!=7,14,0)</f>
        <v>#REF!</v>
      </c>
      <c r="V68" s="25" t="e">
        <f>IF(#REF!=8,13,0)</f>
        <v>#REF!</v>
      </c>
      <c r="W68" s="25" t="e">
        <f>IF(#REF!=9,12,0)</f>
        <v>#REF!</v>
      </c>
      <c r="X68" s="25" t="e">
        <f>IF(#REF!=10,11,0)</f>
        <v>#REF!</v>
      </c>
      <c r="Y68" s="25" t="e">
        <f>IF(#REF!=11,10,0)</f>
        <v>#REF!</v>
      </c>
      <c r="Z68" s="25" t="e">
        <f>IF(#REF!=12,9,0)</f>
        <v>#REF!</v>
      </c>
      <c r="AA68" s="25" t="e">
        <f>IF(#REF!=13,8,0)</f>
        <v>#REF!</v>
      </c>
      <c r="AB68" s="25" t="e">
        <f>IF(#REF!=14,7,0)</f>
        <v>#REF!</v>
      </c>
      <c r="AC68" s="25" t="e">
        <f>IF(#REF!=15,6,0)</f>
        <v>#REF!</v>
      </c>
      <c r="AD68" s="25" t="e">
        <f>IF(#REF!=16,5,0)</f>
        <v>#REF!</v>
      </c>
      <c r="AE68" s="25" t="e">
        <f>IF(#REF!=17,4,0)</f>
        <v>#REF!</v>
      </c>
      <c r="AF68" s="25" t="e">
        <f>IF(#REF!=18,3,0)</f>
        <v>#REF!</v>
      </c>
      <c r="AG68" s="25" t="e">
        <f>IF(#REF!=19,2,0)</f>
        <v>#REF!</v>
      </c>
      <c r="AH68" s="25" t="e">
        <f>IF(#REF!=20,1,0)</f>
        <v>#REF!</v>
      </c>
      <c r="AI68" s="25" t="e">
        <f>IF(#REF!&gt;20,0,0)</f>
        <v>#REF!</v>
      </c>
      <c r="AJ68" s="25" t="e">
        <f>IF(#REF!="сх",0,0)</f>
        <v>#REF!</v>
      </c>
      <c r="AK68" s="25" t="e">
        <f>SUM(O68:AI68)</f>
        <v>#REF!</v>
      </c>
      <c r="AL68" s="25" t="e">
        <f>IF(#REF!=1,25,0)</f>
        <v>#REF!</v>
      </c>
      <c r="AM68" s="25" t="e">
        <f>IF(#REF!=2,22,0)</f>
        <v>#REF!</v>
      </c>
      <c r="AN68" s="25" t="e">
        <f>IF(#REF!=3,20,0)</f>
        <v>#REF!</v>
      </c>
      <c r="AO68" s="25" t="e">
        <f>IF(#REF!=4,18,0)</f>
        <v>#REF!</v>
      </c>
      <c r="AP68" s="25" t="e">
        <f>IF(#REF!=5,16,0)</f>
        <v>#REF!</v>
      </c>
      <c r="AQ68" s="25" t="e">
        <f>IF(#REF!=6,15,0)</f>
        <v>#REF!</v>
      </c>
      <c r="AR68" s="25" t="e">
        <f>IF(#REF!=7,14,0)</f>
        <v>#REF!</v>
      </c>
      <c r="AS68" s="25" t="e">
        <f>IF(#REF!=8,13,0)</f>
        <v>#REF!</v>
      </c>
      <c r="AT68" s="25" t="e">
        <f>IF(#REF!=9,12,0)</f>
        <v>#REF!</v>
      </c>
      <c r="AU68" s="25" t="e">
        <f>IF(#REF!=10,11,0)</f>
        <v>#REF!</v>
      </c>
      <c r="AV68" s="25" t="e">
        <f>IF(#REF!=11,10,0)</f>
        <v>#REF!</v>
      </c>
      <c r="AW68" s="25" t="e">
        <f>IF(#REF!=12,9,0)</f>
        <v>#REF!</v>
      </c>
      <c r="AX68" s="25" t="e">
        <f>IF(#REF!=13,8,0)</f>
        <v>#REF!</v>
      </c>
      <c r="AY68" s="25" t="e">
        <f>IF(#REF!=14,7,0)</f>
        <v>#REF!</v>
      </c>
      <c r="AZ68" s="25" t="e">
        <f>IF(#REF!=15,6,0)</f>
        <v>#REF!</v>
      </c>
      <c r="BA68" s="25" t="e">
        <f>IF(#REF!=16,5,0)</f>
        <v>#REF!</v>
      </c>
      <c r="BB68" s="25" t="e">
        <f>IF(#REF!=17,4,0)</f>
        <v>#REF!</v>
      </c>
      <c r="BC68" s="25" t="e">
        <f>IF(#REF!=18,3,0)</f>
        <v>#REF!</v>
      </c>
      <c r="BD68" s="25" t="e">
        <f>IF(#REF!=19,2,0)</f>
        <v>#REF!</v>
      </c>
      <c r="BE68" s="25" t="e">
        <f>IF(#REF!=20,1,0)</f>
        <v>#REF!</v>
      </c>
      <c r="BF68" s="25" t="e">
        <f>IF(#REF!&gt;20,0,0)</f>
        <v>#REF!</v>
      </c>
      <c r="BG68" s="25" t="e">
        <f>IF(#REF!="сх",0,0)</f>
        <v>#REF!</v>
      </c>
      <c r="BH68" s="25" t="e">
        <f>SUM(AL68:BF68)</f>
        <v>#REF!</v>
      </c>
      <c r="BI68" s="25" t="e">
        <f>IF(#REF!=1,45,0)</f>
        <v>#REF!</v>
      </c>
      <c r="BJ68" s="25" t="e">
        <f>IF(#REF!=2,42,0)</f>
        <v>#REF!</v>
      </c>
      <c r="BK68" s="25" t="e">
        <f>IF(#REF!=3,40,0)</f>
        <v>#REF!</v>
      </c>
      <c r="BL68" s="25" t="e">
        <f>IF(#REF!=4,38,0)</f>
        <v>#REF!</v>
      </c>
      <c r="BM68" s="25" t="e">
        <f>IF(#REF!=5,36,0)</f>
        <v>#REF!</v>
      </c>
      <c r="BN68" s="25" t="e">
        <f>IF(#REF!=6,35,0)</f>
        <v>#REF!</v>
      </c>
      <c r="BO68" s="25" t="e">
        <f>IF(#REF!=7,34,0)</f>
        <v>#REF!</v>
      </c>
      <c r="BP68" s="25" t="e">
        <f>IF(#REF!=8,33,0)</f>
        <v>#REF!</v>
      </c>
      <c r="BQ68" s="25" t="e">
        <f>IF(#REF!=9,32,0)</f>
        <v>#REF!</v>
      </c>
      <c r="BR68" s="25" t="e">
        <f>IF(#REF!=10,31,0)</f>
        <v>#REF!</v>
      </c>
      <c r="BS68" s="25" t="e">
        <f>IF(#REF!=11,30,0)</f>
        <v>#REF!</v>
      </c>
      <c r="BT68" s="25" t="e">
        <f>IF(#REF!=12,29,0)</f>
        <v>#REF!</v>
      </c>
      <c r="BU68" s="25" t="e">
        <f>IF(#REF!=13,28,0)</f>
        <v>#REF!</v>
      </c>
      <c r="BV68" s="25" t="e">
        <f>IF(#REF!=14,27,0)</f>
        <v>#REF!</v>
      </c>
      <c r="BW68" s="25" t="e">
        <f>IF(#REF!=15,26,0)</f>
        <v>#REF!</v>
      </c>
      <c r="BX68" s="25" t="e">
        <f>IF(#REF!=16,25,0)</f>
        <v>#REF!</v>
      </c>
      <c r="BY68" s="25" t="e">
        <f>IF(#REF!=17,24,0)</f>
        <v>#REF!</v>
      </c>
      <c r="BZ68" s="25" t="e">
        <f>IF(#REF!=18,23,0)</f>
        <v>#REF!</v>
      </c>
      <c r="CA68" s="25" t="e">
        <f>IF(#REF!=19,22,0)</f>
        <v>#REF!</v>
      </c>
      <c r="CB68" s="25" t="e">
        <f>IF(#REF!=20,21,0)</f>
        <v>#REF!</v>
      </c>
      <c r="CC68" s="25" t="e">
        <f>IF(#REF!=21,20,0)</f>
        <v>#REF!</v>
      </c>
      <c r="CD68" s="25" t="e">
        <f>IF(#REF!=22,19,0)</f>
        <v>#REF!</v>
      </c>
      <c r="CE68" s="25" t="e">
        <f>IF(#REF!=23,18,0)</f>
        <v>#REF!</v>
      </c>
      <c r="CF68" s="25" t="e">
        <f>IF(#REF!=24,17,0)</f>
        <v>#REF!</v>
      </c>
      <c r="CG68" s="25" t="e">
        <f>IF(#REF!=25,16,0)</f>
        <v>#REF!</v>
      </c>
      <c r="CH68" s="25" t="e">
        <f>IF(#REF!=26,15,0)</f>
        <v>#REF!</v>
      </c>
      <c r="CI68" s="25" t="e">
        <f>IF(#REF!=27,14,0)</f>
        <v>#REF!</v>
      </c>
      <c r="CJ68" s="25" t="e">
        <f>IF(#REF!=28,13,0)</f>
        <v>#REF!</v>
      </c>
      <c r="CK68" s="25" t="e">
        <f>IF(#REF!=29,12,0)</f>
        <v>#REF!</v>
      </c>
      <c r="CL68" s="25" t="e">
        <f>IF(#REF!=30,11,0)</f>
        <v>#REF!</v>
      </c>
      <c r="CM68" s="25" t="e">
        <f>IF(#REF!=31,10,0)</f>
        <v>#REF!</v>
      </c>
      <c r="CN68" s="25" t="e">
        <f>IF(#REF!=32,9,0)</f>
        <v>#REF!</v>
      </c>
      <c r="CO68" s="25" t="e">
        <f>IF(#REF!=33,8,0)</f>
        <v>#REF!</v>
      </c>
      <c r="CP68" s="25" t="e">
        <f>IF(#REF!=34,7,0)</f>
        <v>#REF!</v>
      </c>
      <c r="CQ68" s="25" t="e">
        <f>IF(#REF!=35,6,0)</f>
        <v>#REF!</v>
      </c>
      <c r="CR68" s="25" t="e">
        <f>IF(#REF!=36,5,0)</f>
        <v>#REF!</v>
      </c>
      <c r="CS68" s="25" t="e">
        <f>IF(#REF!=37,4,0)</f>
        <v>#REF!</v>
      </c>
      <c r="CT68" s="25" t="e">
        <f>IF(#REF!=38,3,0)</f>
        <v>#REF!</v>
      </c>
      <c r="CU68" s="25" t="e">
        <f>IF(#REF!=39,2,0)</f>
        <v>#REF!</v>
      </c>
      <c r="CV68" s="25" t="e">
        <f>IF(#REF!=40,1,0)</f>
        <v>#REF!</v>
      </c>
      <c r="CW68" s="25" t="e">
        <f>IF(#REF!&gt;20,0,0)</f>
        <v>#REF!</v>
      </c>
      <c r="CX68" s="25" t="e">
        <f>IF(#REF!="сх",0,0)</f>
        <v>#REF!</v>
      </c>
      <c r="CY68" s="25" t="e">
        <f>SUM(BI68:CX68)</f>
        <v>#REF!</v>
      </c>
      <c r="CZ68" s="25" t="e">
        <f>IF(#REF!=1,45,0)</f>
        <v>#REF!</v>
      </c>
      <c r="DA68" s="25" t="e">
        <f>IF(#REF!=2,42,0)</f>
        <v>#REF!</v>
      </c>
      <c r="DB68" s="25" t="e">
        <f>IF(#REF!=3,40,0)</f>
        <v>#REF!</v>
      </c>
      <c r="DC68" s="25" t="e">
        <f>IF(#REF!=4,38,0)</f>
        <v>#REF!</v>
      </c>
      <c r="DD68" s="25" t="e">
        <f>IF(#REF!=5,36,0)</f>
        <v>#REF!</v>
      </c>
      <c r="DE68" s="25" t="e">
        <f>IF(#REF!=6,35,0)</f>
        <v>#REF!</v>
      </c>
      <c r="DF68" s="25" t="e">
        <f>IF(#REF!=7,34,0)</f>
        <v>#REF!</v>
      </c>
      <c r="DG68" s="25" t="e">
        <f>IF(#REF!=8,33,0)</f>
        <v>#REF!</v>
      </c>
      <c r="DH68" s="25" t="e">
        <f>IF(#REF!=9,32,0)</f>
        <v>#REF!</v>
      </c>
      <c r="DI68" s="25" t="e">
        <f>IF(#REF!=10,31,0)</f>
        <v>#REF!</v>
      </c>
      <c r="DJ68" s="25" t="e">
        <f>IF(#REF!=11,30,0)</f>
        <v>#REF!</v>
      </c>
      <c r="DK68" s="25" t="e">
        <f>IF(#REF!=12,29,0)</f>
        <v>#REF!</v>
      </c>
      <c r="DL68" s="25" t="e">
        <f>IF(#REF!=13,28,0)</f>
        <v>#REF!</v>
      </c>
      <c r="DM68" s="25" t="e">
        <f>IF(#REF!=14,27,0)</f>
        <v>#REF!</v>
      </c>
      <c r="DN68" s="25" t="e">
        <f>IF(#REF!=15,26,0)</f>
        <v>#REF!</v>
      </c>
      <c r="DO68" s="25" t="e">
        <f>IF(#REF!=16,25,0)</f>
        <v>#REF!</v>
      </c>
      <c r="DP68" s="25" t="e">
        <f>IF(#REF!=17,24,0)</f>
        <v>#REF!</v>
      </c>
      <c r="DQ68" s="25" t="e">
        <f>IF(#REF!=18,23,0)</f>
        <v>#REF!</v>
      </c>
      <c r="DR68" s="25" t="e">
        <f>IF(#REF!=19,22,0)</f>
        <v>#REF!</v>
      </c>
      <c r="DS68" s="25" t="e">
        <f>IF(#REF!=20,21,0)</f>
        <v>#REF!</v>
      </c>
      <c r="DT68" s="25" t="e">
        <f>IF(#REF!=21,20,0)</f>
        <v>#REF!</v>
      </c>
      <c r="DU68" s="25" t="e">
        <f>IF(#REF!=22,19,0)</f>
        <v>#REF!</v>
      </c>
      <c r="DV68" s="25" t="e">
        <f>IF(#REF!=23,18,0)</f>
        <v>#REF!</v>
      </c>
      <c r="DW68" s="25" t="e">
        <f>IF(#REF!=24,17,0)</f>
        <v>#REF!</v>
      </c>
      <c r="DX68" s="25" t="e">
        <f>IF(#REF!=25,16,0)</f>
        <v>#REF!</v>
      </c>
      <c r="DY68" s="25" t="e">
        <f>IF(#REF!=26,15,0)</f>
        <v>#REF!</v>
      </c>
      <c r="DZ68" s="25" t="e">
        <f>IF(#REF!=27,14,0)</f>
        <v>#REF!</v>
      </c>
      <c r="EA68" s="25" t="e">
        <f>IF(#REF!=28,13,0)</f>
        <v>#REF!</v>
      </c>
      <c r="EB68" s="25" t="e">
        <f>IF(#REF!=29,12,0)</f>
        <v>#REF!</v>
      </c>
      <c r="EC68" s="25" t="e">
        <f>IF(#REF!=30,11,0)</f>
        <v>#REF!</v>
      </c>
      <c r="ED68" s="25" t="e">
        <f>IF(#REF!=31,10,0)</f>
        <v>#REF!</v>
      </c>
      <c r="EE68" s="25" t="e">
        <f>IF(#REF!=32,9,0)</f>
        <v>#REF!</v>
      </c>
      <c r="EF68" s="25" t="e">
        <f>IF(#REF!=33,8,0)</f>
        <v>#REF!</v>
      </c>
      <c r="EG68" s="25" t="e">
        <f>IF(#REF!=34,7,0)</f>
        <v>#REF!</v>
      </c>
      <c r="EH68" s="25" t="e">
        <f>IF(#REF!=35,6,0)</f>
        <v>#REF!</v>
      </c>
      <c r="EI68" s="25" t="e">
        <f>IF(#REF!=36,5,0)</f>
        <v>#REF!</v>
      </c>
      <c r="EJ68" s="25" t="e">
        <f>IF(#REF!=37,4,0)</f>
        <v>#REF!</v>
      </c>
      <c r="EK68" s="25" t="e">
        <f>IF(#REF!=38,3,0)</f>
        <v>#REF!</v>
      </c>
      <c r="EL68" s="25" t="e">
        <f>IF(#REF!=39,2,0)</f>
        <v>#REF!</v>
      </c>
      <c r="EM68" s="25" t="e">
        <f>IF(#REF!=40,1,0)</f>
        <v>#REF!</v>
      </c>
      <c r="EN68" s="25" t="e">
        <f>IF(#REF!&gt;20,0,0)</f>
        <v>#REF!</v>
      </c>
      <c r="EO68" s="25" t="e">
        <f>IF(#REF!="сх",0,0)</f>
        <v>#REF!</v>
      </c>
      <c r="EP68" s="25" t="e">
        <f>SUM(CZ68:EO68)</f>
        <v>#REF!</v>
      </c>
      <c r="EQ68" s="25"/>
      <c r="ER68" s="25" t="e">
        <f>IF(#REF!="сх","ноль",IF(#REF!&gt;0,#REF!,"Ноль"))</f>
        <v>#REF!</v>
      </c>
      <c r="ES68" s="25" t="e">
        <f>IF(#REF!="сх","ноль",IF(#REF!&gt;0,#REF!,"Ноль"))</f>
        <v>#REF!</v>
      </c>
      <c r="ET68" s="25"/>
      <c r="EU68" s="25" t="e">
        <f>MIN(ER68,ES68)</f>
        <v>#REF!</v>
      </c>
      <c r="EV68" s="25" t="e">
        <f>IF(K68=#REF!,IF(#REF!&lt;#REF!,#REF!,EZ68),#REF!)</f>
        <v>#REF!</v>
      </c>
      <c r="EW68" s="25" t="e">
        <f>IF(K68=#REF!,IF(#REF!&lt;#REF!,0,1))</f>
        <v>#REF!</v>
      </c>
      <c r="EX68" s="25" t="e">
        <f>IF(AND(EU68&gt;=21,EU68&lt;&gt;0),EU68,IF(K68&lt;#REF!,"СТОП",EV68+EW68))</f>
        <v>#REF!</v>
      </c>
      <c r="EY68" s="25"/>
      <c r="EZ68" s="25">
        <v>15</v>
      </c>
      <c r="FA68" s="25">
        <v>16</v>
      </c>
      <c r="FB68" s="25"/>
      <c r="FC68" s="27" t="e">
        <f>IF(#REF!=1,25,0)</f>
        <v>#REF!</v>
      </c>
      <c r="FD68" s="27" t="e">
        <f>IF(#REF!=2,22,0)</f>
        <v>#REF!</v>
      </c>
      <c r="FE68" s="27" t="e">
        <f>IF(#REF!=3,20,0)</f>
        <v>#REF!</v>
      </c>
      <c r="FF68" s="27" t="e">
        <f>IF(#REF!=4,18,0)</f>
        <v>#REF!</v>
      </c>
      <c r="FG68" s="27" t="e">
        <f>IF(#REF!=5,16,0)</f>
        <v>#REF!</v>
      </c>
      <c r="FH68" s="27" t="e">
        <f>IF(#REF!=6,15,0)</f>
        <v>#REF!</v>
      </c>
      <c r="FI68" s="27" t="e">
        <f>IF(#REF!=7,14,0)</f>
        <v>#REF!</v>
      </c>
      <c r="FJ68" s="27" t="e">
        <f>IF(#REF!=8,13,0)</f>
        <v>#REF!</v>
      </c>
      <c r="FK68" s="27" t="e">
        <f>IF(#REF!=9,12,0)</f>
        <v>#REF!</v>
      </c>
      <c r="FL68" s="27" t="e">
        <f>IF(#REF!=10,11,0)</f>
        <v>#REF!</v>
      </c>
      <c r="FM68" s="27" t="e">
        <f>IF(#REF!=11,10,0)</f>
        <v>#REF!</v>
      </c>
      <c r="FN68" s="27" t="e">
        <f>IF(#REF!=12,9,0)</f>
        <v>#REF!</v>
      </c>
      <c r="FO68" s="27" t="e">
        <f>IF(#REF!=13,8,0)</f>
        <v>#REF!</v>
      </c>
      <c r="FP68" s="27" t="e">
        <f>IF(#REF!=14,7,0)</f>
        <v>#REF!</v>
      </c>
      <c r="FQ68" s="27" t="e">
        <f>IF(#REF!=15,6,0)</f>
        <v>#REF!</v>
      </c>
      <c r="FR68" s="27" t="e">
        <f>IF(#REF!=16,5,0)</f>
        <v>#REF!</v>
      </c>
      <c r="FS68" s="27" t="e">
        <f>IF(#REF!=17,4,0)</f>
        <v>#REF!</v>
      </c>
      <c r="FT68" s="27" t="e">
        <f>IF(#REF!=18,3,0)</f>
        <v>#REF!</v>
      </c>
      <c r="FU68" s="27" t="e">
        <f>IF(#REF!=19,2,0)</f>
        <v>#REF!</v>
      </c>
      <c r="FV68" s="27" t="e">
        <f>IF(#REF!=20,1,0)</f>
        <v>#REF!</v>
      </c>
      <c r="FW68" s="27" t="e">
        <f>IF(#REF!&gt;20,0,0)</f>
        <v>#REF!</v>
      </c>
      <c r="FX68" s="27" t="e">
        <f>IF(#REF!="сх",0,0)</f>
        <v>#REF!</v>
      </c>
      <c r="FY68" s="27" t="e">
        <f>SUM(FC68:FX68)</f>
        <v>#REF!</v>
      </c>
      <c r="FZ68" s="27" t="e">
        <f>IF(#REF!=1,25,0)</f>
        <v>#REF!</v>
      </c>
      <c r="GA68" s="27" t="e">
        <f>IF(#REF!=2,22,0)</f>
        <v>#REF!</v>
      </c>
      <c r="GB68" s="27" t="e">
        <f>IF(#REF!=3,20,0)</f>
        <v>#REF!</v>
      </c>
      <c r="GC68" s="27" t="e">
        <f>IF(#REF!=4,18,0)</f>
        <v>#REF!</v>
      </c>
      <c r="GD68" s="27" t="e">
        <f>IF(#REF!=5,16,0)</f>
        <v>#REF!</v>
      </c>
      <c r="GE68" s="27" t="e">
        <f>IF(#REF!=6,15,0)</f>
        <v>#REF!</v>
      </c>
      <c r="GF68" s="27" t="e">
        <f>IF(#REF!=7,14,0)</f>
        <v>#REF!</v>
      </c>
      <c r="GG68" s="27" t="e">
        <f>IF(#REF!=8,13,0)</f>
        <v>#REF!</v>
      </c>
      <c r="GH68" s="27" t="e">
        <f>IF(#REF!=9,12,0)</f>
        <v>#REF!</v>
      </c>
      <c r="GI68" s="27" t="e">
        <f>IF(#REF!=10,11,0)</f>
        <v>#REF!</v>
      </c>
      <c r="GJ68" s="27" t="e">
        <f>IF(#REF!=11,10,0)</f>
        <v>#REF!</v>
      </c>
      <c r="GK68" s="27" t="e">
        <f>IF(#REF!=12,9,0)</f>
        <v>#REF!</v>
      </c>
      <c r="GL68" s="27" t="e">
        <f>IF(#REF!=13,8,0)</f>
        <v>#REF!</v>
      </c>
      <c r="GM68" s="27" t="e">
        <f>IF(#REF!=14,7,0)</f>
        <v>#REF!</v>
      </c>
      <c r="GN68" s="27" t="e">
        <f>IF(#REF!=15,6,0)</f>
        <v>#REF!</v>
      </c>
      <c r="GO68" s="27" t="e">
        <f>IF(#REF!=16,5,0)</f>
        <v>#REF!</v>
      </c>
      <c r="GP68" s="27" t="e">
        <f>IF(#REF!=17,4,0)</f>
        <v>#REF!</v>
      </c>
      <c r="GQ68" s="27" t="e">
        <f>IF(#REF!=18,3,0)</f>
        <v>#REF!</v>
      </c>
      <c r="GR68" s="27" t="e">
        <f>IF(#REF!=19,2,0)</f>
        <v>#REF!</v>
      </c>
      <c r="GS68" s="27" t="e">
        <f>IF(#REF!=20,1,0)</f>
        <v>#REF!</v>
      </c>
      <c r="GT68" s="27" t="e">
        <f>IF(#REF!&gt;20,0,0)</f>
        <v>#REF!</v>
      </c>
      <c r="GU68" s="27" t="e">
        <f>IF(#REF!="сх",0,0)</f>
        <v>#REF!</v>
      </c>
      <c r="GV68" s="27" t="e">
        <f>SUM(FZ68:GU68)</f>
        <v>#REF!</v>
      </c>
      <c r="GW68" s="27" t="e">
        <f>IF(#REF!=1,100,0)</f>
        <v>#REF!</v>
      </c>
      <c r="GX68" s="27" t="e">
        <f>IF(#REF!=2,98,0)</f>
        <v>#REF!</v>
      </c>
      <c r="GY68" s="27" t="e">
        <f>IF(#REF!=3,95,0)</f>
        <v>#REF!</v>
      </c>
      <c r="GZ68" s="27" t="e">
        <f>IF(#REF!=4,93,0)</f>
        <v>#REF!</v>
      </c>
      <c r="HA68" s="27" t="e">
        <f>IF(#REF!=5,90,0)</f>
        <v>#REF!</v>
      </c>
      <c r="HB68" s="27" t="e">
        <f>IF(#REF!=6,88,0)</f>
        <v>#REF!</v>
      </c>
      <c r="HC68" s="27" t="e">
        <f>IF(#REF!=7,85,0)</f>
        <v>#REF!</v>
      </c>
      <c r="HD68" s="27" t="e">
        <f>IF(#REF!=8,83,0)</f>
        <v>#REF!</v>
      </c>
      <c r="HE68" s="27" t="e">
        <f>IF(#REF!=9,80,0)</f>
        <v>#REF!</v>
      </c>
      <c r="HF68" s="27" t="e">
        <f>IF(#REF!=10,78,0)</f>
        <v>#REF!</v>
      </c>
      <c r="HG68" s="27" t="e">
        <f>IF(#REF!=11,75,0)</f>
        <v>#REF!</v>
      </c>
      <c r="HH68" s="27" t="e">
        <f>IF(#REF!=12,73,0)</f>
        <v>#REF!</v>
      </c>
      <c r="HI68" s="27" t="e">
        <f>IF(#REF!=13,70,0)</f>
        <v>#REF!</v>
      </c>
      <c r="HJ68" s="27" t="e">
        <f>IF(#REF!=14,68,0)</f>
        <v>#REF!</v>
      </c>
      <c r="HK68" s="27" t="e">
        <f>IF(#REF!=15,65,0)</f>
        <v>#REF!</v>
      </c>
      <c r="HL68" s="27" t="e">
        <f>IF(#REF!=16,63,0)</f>
        <v>#REF!</v>
      </c>
      <c r="HM68" s="27" t="e">
        <f>IF(#REF!=17,60,0)</f>
        <v>#REF!</v>
      </c>
      <c r="HN68" s="27" t="e">
        <f>IF(#REF!=18,58,0)</f>
        <v>#REF!</v>
      </c>
      <c r="HO68" s="27" t="e">
        <f>IF(#REF!=19,55,0)</f>
        <v>#REF!</v>
      </c>
      <c r="HP68" s="27" t="e">
        <f>IF(#REF!=20,53,0)</f>
        <v>#REF!</v>
      </c>
      <c r="HQ68" s="27" t="e">
        <f>IF(#REF!&gt;20,0,0)</f>
        <v>#REF!</v>
      </c>
      <c r="HR68" s="27" t="e">
        <f>IF(#REF!="сх",0,0)</f>
        <v>#REF!</v>
      </c>
      <c r="HS68" s="27" t="e">
        <f>SUM(GW68:HR68)</f>
        <v>#REF!</v>
      </c>
      <c r="HT68" s="27" t="e">
        <f>IF(#REF!=1,100,0)</f>
        <v>#REF!</v>
      </c>
      <c r="HU68" s="27" t="e">
        <f>IF(#REF!=2,98,0)</f>
        <v>#REF!</v>
      </c>
      <c r="HV68" s="27" t="e">
        <f>IF(#REF!=3,95,0)</f>
        <v>#REF!</v>
      </c>
      <c r="HW68" s="27" t="e">
        <f>IF(#REF!=4,93,0)</f>
        <v>#REF!</v>
      </c>
      <c r="HX68" s="27" t="e">
        <f>IF(#REF!=5,90,0)</f>
        <v>#REF!</v>
      </c>
      <c r="HY68" s="27" t="e">
        <f>IF(#REF!=6,88,0)</f>
        <v>#REF!</v>
      </c>
      <c r="HZ68" s="27" t="e">
        <f>IF(#REF!=7,85,0)</f>
        <v>#REF!</v>
      </c>
      <c r="IA68" s="27" t="e">
        <f>IF(#REF!=8,83,0)</f>
        <v>#REF!</v>
      </c>
      <c r="IB68" s="27" t="e">
        <f>IF(#REF!=9,80,0)</f>
        <v>#REF!</v>
      </c>
      <c r="IC68" s="27" t="e">
        <f>IF(#REF!=10,78,0)</f>
        <v>#REF!</v>
      </c>
      <c r="ID68" s="27" t="e">
        <f>IF(#REF!=11,75,0)</f>
        <v>#REF!</v>
      </c>
      <c r="IE68" s="27" t="e">
        <f>IF(#REF!=12,73,0)</f>
        <v>#REF!</v>
      </c>
      <c r="IF68" s="27" t="e">
        <f>IF(#REF!=13,70,0)</f>
        <v>#REF!</v>
      </c>
      <c r="IG68" s="27" t="e">
        <f>IF(#REF!=14,68,0)</f>
        <v>#REF!</v>
      </c>
      <c r="IH68" s="27" t="e">
        <f>IF(#REF!=15,65,0)</f>
        <v>#REF!</v>
      </c>
      <c r="II68" s="27" t="e">
        <f>IF(#REF!=16,63,0)</f>
        <v>#REF!</v>
      </c>
      <c r="IJ68" s="27" t="e">
        <f>IF(#REF!=17,60,0)</f>
        <v>#REF!</v>
      </c>
      <c r="IK68" s="27" t="e">
        <f>IF(#REF!=18,58,0)</f>
        <v>#REF!</v>
      </c>
      <c r="IL68" s="27" t="e">
        <f>IF(#REF!=19,55,0)</f>
        <v>#REF!</v>
      </c>
      <c r="IM68" s="27" t="e">
        <f>IF(#REF!=20,53,0)</f>
        <v>#REF!</v>
      </c>
      <c r="IN68" s="27" t="e">
        <f>IF(#REF!&gt;20,0,0)</f>
        <v>#REF!</v>
      </c>
      <c r="IO68" s="27" t="e">
        <f>IF(#REF!="сх",0,0)</f>
        <v>#REF!</v>
      </c>
      <c r="IP68" s="27" t="e">
        <f>SUM(HT68:IO68)</f>
        <v>#REF!</v>
      </c>
      <c r="IQ68" s="25"/>
      <c r="IR68" s="25"/>
      <c r="IS68" s="25"/>
      <c r="IT68" s="25"/>
      <c r="IU68" s="25"/>
      <c r="IV68" s="25"/>
    </row>
    <row r="69" spans="1:256" s="3" customFormat="1" ht="34.5">
      <c r="A69" s="70"/>
      <c r="B69" s="72"/>
      <c r="C69" s="72"/>
      <c r="D69" s="58" t="s">
        <v>106</v>
      </c>
      <c r="E69" s="40">
        <v>65</v>
      </c>
      <c r="F69" s="40">
        <v>797</v>
      </c>
      <c r="G69" s="67">
        <v>1</v>
      </c>
      <c r="H69" s="68">
        <v>45</v>
      </c>
      <c r="I69" s="67">
        <v>1</v>
      </c>
      <c r="J69" s="68">
        <v>45</v>
      </c>
      <c r="K69" s="70"/>
      <c r="L69" s="24"/>
      <c r="M69" s="25"/>
      <c r="N69" s="2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5"/>
      <c r="IR69" s="25"/>
      <c r="IS69" s="25"/>
      <c r="IT69" s="25"/>
      <c r="IU69" s="25"/>
      <c r="IV69" s="25"/>
    </row>
    <row r="70" spans="1:256" s="3" customFormat="1" ht="34.5">
      <c r="A70" s="70"/>
      <c r="B70" s="72"/>
      <c r="C70" s="72"/>
      <c r="D70" s="58" t="s">
        <v>107</v>
      </c>
      <c r="E70" s="40">
        <v>65</v>
      </c>
      <c r="F70" s="40">
        <v>38</v>
      </c>
      <c r="G70" s="37">
        <v>29</v>
      </c>
      <c r="H70" s="38">
        <v>12</v>
      </c>
      <c r="I70" s="37">
        <v>25</v>
      </c>
      <c r="J70" s="38">
        <v>16</v>
      </c>
      <c r="K70" s="70"/>
      <c r="L70" s="24"/>
      <c r="M70" s="25"/>
      <c r="N70" s="2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5"/>
      <c r="IR70" s="25"/>
      <c r="IS70" s="25"/>
      <c r="IT70" s="25"/>
      <c r="IU70" s="25"/>
      <c r="IV70" s="25"/>
    </row>
    <row r="71" spans="1:256" s="3" customFormat="1" ht="34.5">
      <c r="A71" s="70"/>
      <c r="B71" s="72"/>
      <c r="C71" s="72"/>
      <c r="D71" s="58" t="s">
        <v>108</v>
      </c>
      <c r="E71" s="40">
        <v>85</v>
      </c>
      <c r="F71" s="40">
        <v>98</v>
      </c>
      <c r="G71" s="67">
        <v>32</v>
      </c>
      <c r="H71" s="68">
        <v>9</v>
      </c>
      <c r="I71" s="67">
        <v>32</v>
      </c>
      <c r="J71" s="68">
        <v>9</v>
      </c>
      <c r="K71" s="70"/>
      <c r="L71" s="24"/>
      <c r="M71" s="25"/>
      <c r="N71" s="2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5"/>
      <c r="IR71" s="25"/>
      <c r="IS71" s="25"/>
      <c r="IT71" s="25"/>
      <c r="IU71" s="25"/>
      <c r="IV71" s="25"/>
    </row>
    <row r="72" spans="1:256" s="3" customFormat="1" ht="35.25" thickBot="1">
      <c r="A72" s="77"/>
      <c r="B72" s="78"/>
      <c r="C72" s="78"/>
      <c r="D72" s="59" t="s">
        <v>109</v>
      </c>
      <c r="E72" s="54" t="s">
        <v>43</v>
      </c>
      <c r="F72" s="54">
        <v>30</v>
      </c>
      <c r="G72" s="65">
        <v>26</v>
      </c>
      <c r="H72" s="66">
        <v>15</v>
      </c>
      <c r="I72" s="65">
        <v>16</v>
      </c>
      <c r="J72" s="66">
        <v>25</v>
      </c>
      <c r="K72" s="77"/>
      <c r="L72" s="24"/>
      <c r="M72" s="25"/>
      <c r="N72" s="2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5"/>
      <c r="IR72" s="25"/>
      <c r="IS72" s="25"/>
      <c r="IT72" s="25"/>
      <c r="IU72" s="25"/>
      <c r="IV72" s="25"/>
    </row>
    <row r="73" spans="1:256" ht="42.75" customHeight="1">
      <c r="A73" s="28"/>
      <c r="B73" s="28"/>
      <c r="C73" s="28"/>
      <c r="D73" s="28"/>
      <c r="E73" s="28"/>
      <c r="F73" s="28"/>
      <c r="G73" s="28" t="s">
        <v>23</v>
      </c>
      <c r="H73" s="28"/>
      <c r="I73" s="28"/>
      <c r="J73" s="28"/>
      <c r="K73" s="28"/>
      <c r="L73" s="8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7"/>
      <c r="DX73" s="7"/>
      <c r="DY73" s="7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9"/>
      <c r="ER73" s="9"/>
      <c r="ES73" s="9"/>
      <c r="ET73" s="9"/>
      <c r="EU73" s="9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30" customFormat="1" ht="43.5">
      <c r="A74" s="42" t="s">
        <v>19</v>
      </c>
      <c r="B74" s="42"/>
      <c r="C74" s="42"/>
      <c r="D74" s="42"/>
      <c r="E74" s="42"/>
      <c r="F74" s="42"/>
      <c r="G74" s="42"/>
      <c r="H74" s="42"/>
      <c r="I74" s="42"/>
      <c r="J74" s="42"/>
      <c r="K74" s="44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4"/>
      <c r="DV74" s="44"/>
      <c r="DW74" s="44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5"/>
      <c r="EP74" s="45"/>
      <c r="EQ74" s="45"/>
      <c r="ER74" s="45"/>
      <c r="ES74" s="45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s="30" customFormat="1" ht="43.5">
      <c r="A75" s="42" t="s">
        <v>38</v>
      </c>
      <c r="B75" s="42"/>
      <c r="C75" s="42"/>
      <c r="D75" s="42"/>
      <c r="E75" s="42"/>
      <c r="F75" s="42"/>
      <c r="G75" s="42"/>
      <c r="H75" s="42"/>
      <c r="I75" s="42"/>
      <c r="J75" s="42"/>
      <c r="K75" s="44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4"/>
      <c r="DV75" s="44"/>
      <c r="DW75" s="44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5"/>
      <c r="EP75" s="45"/>
      <c r="EQ75" s="45"/>
      <c r="ER75" s="45"/>
      <c r="ES75" s="45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s="30" customFormat="1" ht="6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4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4"/>
      <c r="DV76" s="44"/>
      <c r="DW76" s="44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5"/>
      <c r="EP76" s="45"/>
      <c r="EQ76" s="45"/>
      <c r="ER76" s="45"/>
      <c r="ES76" s="45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s="30" customFormat="1" ht="43.5">
      <c r="A77" s="42" t="s">
        <v>32</v>
      </c>
      <c r="B77" s="42"/>
      <c r="C77" s="42"/>
      <c r="D77" s="42"/>
      <c r="E77" s="42"/>
      <c r="F77" s="42"/>
      <c r="G77" s="42"/>
      <c r="H77" s="42"/>
      <c r="I77" s="42"/>
      <c r="J77" s="42"/>
      <c r="K77" s="44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4"/>
      <c r="DV77" s="44"/>
      <c r="DW77" s="44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5"/>
      <c r="EP77" s="45"/>
      <c r="EQ77" s="45"/>
      <c r="ER77" s="45"/>
      <c r="ES77" s="45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30" customFormat="1" ht="43.5">
      <c r="A78" s="46" t="s">
        <v>33</v>
      </c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4"/>
      <c r="DV78" s="44"/>
      <c r="DW78" s="44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5"/>
      <c r="EP78" s="45"/>
      <c r="EQ78" s="45"/>
      <c r="ER78" s="45"/>
      <c r="ES78" s="45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30" customFormat="1" ht="4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29"/>
      <c r="T79" s="32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32"/>
      <c r="EE79" s="32"/>
      <c r="EF79" s="32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33"/>
      <c r="EY79" s="33"/>
      <c r="EZ79" s="33"/>
      <c r="FA79" s="33"/>
      <c r="FB79" s="33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s="30" customFormat="1" ht="4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29"/>
      <c r="T80" s="32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32"/>
      <c r="EE80" s="32"/>
      <c r="EF80" s="32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33"/>
      <c r="EY80" s="33"/>
      <c r="EZ80" s="33"/>
      <c r="FA80" s="33"/>
      <c r="FB80" s="33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30" customFormat="1" ht="4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29"/>
      <c r="T81" s="32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32"/>
      <c r="EE81" s="32"/>
      <c r="EF81" s="32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33"/>
      <c r="EY81" s="33"/>
      <c r="EZ81" s="33"/>
      <c r="FA81" s="33"/>
      <c r="FB81" s="33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30" customFormat="1" ht="4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29"/>
      <c r="T82" s="32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32"/>
      <c r="EE82" s="32"/>
      <c r="EF82" s="32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33"/>
      <c r="EY82" s="33"/>
      <c r="EZ82" s="33"/>
      <c r="FA82" s="33"/>
      <c r="FB82" s="33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30" customFormat="1" ht="4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29"/>
      <c r="T83" s="32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32"/>
      <c r="EE83" s="32"/>
      <c r="EF83" s="32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33"/>
      <c r="EY83" s="33"/>
      <c r="EZ83" s="33"/>
      <c r="FA83" s="33"/>
      <c r="FB83" s="33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30" customFormat="1" ht="4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29"/>
      <c r="T84" s="32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32"/>
      <c r="EE84" s="32"/>
      <c r="EF84" s="32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33"/>
      <c r="EY84" s="33"/>
      <c r="EZ84" s="33"/>
      <c r="FA84" s="33"/>
      <c r="FB84" s="33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30" customFormat="1" ht="4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29"/>
      <c r="T85" s="32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32"/>
      <c r="EE85" s="32"/>
      <c r="EF85" s="32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33"/>
      <c r="EY85" s="33"/>
      <c r="EZ85" s="33"/>
      <c r="FA85" s="33"/>
      <c r="FB85" s="33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30" customFormat="1" ht="4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29"/>
      <c r="T86" s="32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32"/>
      <c r="EE86" s="32"/>
      <c r="EF86" s="32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33"/>
      <c r="EY86" s="33"/>
      <c r="EZ86" s="33"/>
      <c r="FA86" s="33"/>
      <c r="FB86" s="33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158" s="30" customFormat="1" ht="4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T87" s="35"/>
      <c r="ED87" s="35"/>
      <c r="EE87" s="35"/>
      <c r="EF87" s="35"/>
      <c r="EX87" s="36"/>
      <c r="EY87" s="36"/>
      <c r="EZ87" s="36"/>
      <c r="FA87" s="36"/>
      <c r="FB87" s="36"/>
    </row>
    <row r="88" spans="1:158" s="30" customFormat="1" ht="4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T88" s="35"/>
      <c r="ED88" s="35"/>
      <c r="EE88" s="35"/>
      <c r="EF88" s="35"/>
      <c r="EX88" s="36"/>
      <c r="EY88" s="36"/>
      <c r="EZ88" s="36"/>
      <c r="FA88" s="36"/>
      <c r="FB88" s="36"/>
    </row>
    <row r="89" spans="1:158" s="30" customFormat="1" ht="4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T89" s="35"/>
      <c r="ED89" s="35"/>
      <c r="EE89" s="35"/>
      <c r="EF89" s="35"/>
      <c r="EX89" s="36"/>
      <c r="EY89" s="36"/>
      <c r="EZ89" s="36"/>
      <c r="FA89" s="36"/>
      <c r="FB89" s="36"/>
    </row>
    <row r="90" spans="1:158" s="30" customFormat="1" ht="4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T90" s="35"/>
      <c r="ED90" s="35"/>
      <c r="EE90" s="35"/>
      <c r="EF90" s="35"/>
      <c r="EX90" s="36"/>
      <c r="EY90" s="36"/>
      <c r="EZ90" s="36"/>
      <c r="FA90" s="36"/>
      <c r="FB90" s="36"/>
    </row>
    <row r="91" spans="1:158" s="30" customFormat="1" ht="4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T91" s="35"/>
      <c r="ED91" s="35"/>
      <c r="EE91" s="35"/>
      <c r="EF91" s="35"/>
      <c r="EX91" s="36"/>
      <c r="EY91" s="36"/>
      <c r="EZ91" s="36"/>
      <c r="FA91" s="36"/>
      <c r="FB91" s="36"/>
    </row>
    <row r="92" spans="1:158" s="30" customFormat="1" ht="4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T92" s="35"/>
      <c r="ED92" s="35"/>
      <c r="EE92" s="35"/>
      <c r="EF92" s="35"/>
      <c r="EX92" s="36"/>
      <c r="EY92" s="36"/>
      <c r="EZ92" s="36"/>
      <c r="FA92" s="36"/>
      <c r="FB92" s="36"/>
    </row>
    <row r="93" spans="1:158" s="30" customFormat="1" ht="4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T93" s="35"/>
      <c r="ED93" s="35"/>
      <c r="EE93" s="35"/>
      <c r="EF93" s="35"/>
      <c r="EX93" s="36"/>
      <c r="EY93" s="36"/>
      <c r="EZ93" s="36"/>
      <c r="FA93" s="36"/>
      <c r="FB93" s="36"/>
    </row>
    <row r="94" spans="1:158" s="30" customFormat="1" ht="4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T94" s="35"/>
      <c r="ED94" s="35"/>
      <c r="EE94" s="35"/>
      <c r="EF94" s="35"/>
      <c r="EX94" s="36"/>
      <c r="EY94" s="36"/>
      <c r="EZ94" s="36"/>
      <c r="FA94" s="36"/>
      <c r="FB94" s="36"/>
    </row>
    <row r="95" spans="1:158" s="30" customFormat="1" ht="4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T95" s="35"/>
      <c r="ED95" s="35"/>
      <c r="EE95" s="35"/>
      <c r="EF95" s="35"/>
      <c r="EX95" s="36"/>
      <c r="EY95" s="36"/>
      <c r="EZ95" s="36"/>
      <c r="FA95" s="36"/>
      <c r="FB95" s="36"/>
    </row>
    <row r="96" spans="1:158" s="30" customFormat="1" ht="4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T96" s="35"/>
      <c r="ED96" s="35"/>
      <c r="EE96" s="35"/>
      <c r="EF96" s="35"/>
      <c r="EX96" s="36"/>
      <c r="EY96" s="36"/>
      <c r="EZ96" s="36"/>
      <c r="FA96" s="36"/>
      <c r="FB96" s="36"/>
    </row>
    <row r="97" spans="1:158" s="30" customFormat="1" ht="4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T97" s="35"/>
      <c r="ED97" s="35"/>
      <c r="EE97" s="35"/>
      <c r="EF97" s="35"/>
      <c r="EX97" s="36"/>
      <c r="EY97" s="36"/>
      <c r="EZ97" s="36"/>
      <c r="FA97" s="36"/>
      <c r="FB97" s="36"/>
    </row>
    <row r="98" spans="1:256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8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7"/>
      <c r="DX98" s="7"/>
      <c r="DY98" s="7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9"/>
      <c r="ER98" s="9"/>
      <c r="ES98" s="9"/>
      <c r="ET98" s="9"/>
      <c r="EU98" s="9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8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7"/>
      <c r="DX99" s="7"/>
      <c r="DY99" s="7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9"/>
      <c r="ER99" s="9"/>
      <c r="ES99" s="9"/>
      <c r="ET99" s="9"/>
      <c r="EU99" s="9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8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7"/>
      <c r="DX100" s="7"/>
      <c r="DY100" s="7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9"/>
      <c r="ER100" s="9"/>
      <c r="ES100" s="9"/>
      <c r="ET100" s="9"/>
      <c r="EU100" s="9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8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7"/>
      <c r="DX101" s="7"/>
      <c r="DY101" s="7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9"/>
      <c r="ER101" s="9"/>
      <c r="ES101" s="9"/>
      <c r="ET101" s="9"/>
      <c r="EU101" s="9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8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7"/>
      <c r="DX102" s="7"/>
      <c r="DY102" s="7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9"/>
      <c r="ER102" s="9"/>
      <c r="ES102" s="9"/>
      <c r="ET102" s="9"/>
      <c r="EU102" s="9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8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7"/>
      <c r="DX103" s="7"/>
      <c r="DY103" s="7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9"/>
      <c r="ER103" s="9"/>
      <c r="ES103" s="9"/>
      <c r="ET103" s="9"/>
      <c r="EU103" s="9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</sheetData>
  <sheetProtection formatCells="0" formatColumns="0" formatRows="0" insertColumns="0" insertRows="0" insertHyperlinks="0" deleteColumns="0" deleteRows="0" autoFilter="0" pivotTables="0"/>
  <mergeCells count="55">
    <mergeCell ref="A64:A67"/>
    <mergeCell ref="B64:B67"/>
    <mergeCell ref="C64:C67"/>
    <mergeCell ref="K64:K67"/>
    <mergeCell ref="A68:A72"/>
    <mergeCell ref="B68:B72"/>
    <mergeCell ref="C68:C72"/>
    <mergeCell ref="K68:K72"/>
    <mergeCell ref="G6:H6"/>
    <mergeCell ref="I6:J6"/>
    <mergeCell ref="L1:L4"/>
    <mergeCell ref="A2:K2"/>
    <mergeCell ref="A3:K3"/>
    <mergeCell ref="A4:K4"/>
    <mergeCell ref="A5:K5"/>
    <mergeCell ref="L7:L9"/>
    <mergeCell ref="G7:G9"/>
    <mergeCell ref="H7:H9"/>
    <mergeCell ref="I7:I9"/>
    <mergeCell ref="J7:J9"/>
    <mergeCell ref="K7:K9"/>
    <mergeCell ref="F7:F9"/>
    <mergeCell ref="E7:E9"/>
    <mergeCell ref="A10:A19"/>
    <mergeCell ref="B10:B19"/>
    <mergeCell ref="C10:C19"/>
    <mergeCell ref="A7:A9"/>
    <mergeCell ref="B7:B9"/>
    <mergeCell ref="C7:C9"/>
    <mergeCell ref="D7:D9"/>
    <mergeCell ref="A59:A63"/>
    <mergeCell ref="B59:B63"/>
    <mergeCell ref="C59:C63"/>
    <mergeCell ref="K59:K63"/>
    <mergeCell ref="A44:A50"/>
    <mergeCell ref="B44:B50"/>
    <mergeCell ref="C44:C50"/>
    <mergeCell ref="K44:K50"/>
    <mergeCell ref="K51:K58"/>
    <mergeCell ref="A51:A58"/>
    <mergeCell ref="B51:B58"/>
    <mergeCell ref="C51:C58"/>
    <mergeCell ref="K31:K36"/>
    <mergeCell ref="K10:K19"/>
    <mergeCell ref="A37:A43"/>
    <mergeCell ref="B37:B43"/>
    <mergeCell ref="C37:C43"/>
    <mergeCell ref="K37:K43"/>
    <mergeCell ref="A20:A30"/>
    <mergeCell ref="B20:B30"/>
    <mergeCell ref="C20:C30"/>
    <mergeCell ref="K20:K30"/>
    <mergeCell ref="A31:A36"/>
    <mergeCell ref="B31:B36"/>
    <mergeCell ref="C31:C36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2015-08-30T14:27:14Z</cp:lastPrinted>
  <dcterms:created xsi:type="dcterms:W3CDTF">1996-10-08T23:32:33Z</dcterms:created>
  <dcterms:modified xsi:type="dcterms:W3CDTF">2015-08-31T09:36:15Z</dcterms:modified>
  <cp:category/>
  <cp:version/>
  <cp:contentType/>
  <cp:contentStatus/>
</cp:coreProperties>
</file>