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85" windowHeight="13110" activeTab="1"/>
  </bookViews>
  <sheets>
    <sheet name="КОМАНДЫ ПФО" sheetId="1" r:id="rId1"/>
    <sheet name="КОМАНДЫ ЧФО" sheetId="2" r:id="rId2"/>
  </sheets>
  <definedNames>
    <definedName name="_xlnm.Print_Area" localSheetId="0">'КОМАНДЫ ПФО'!$A$1:$ID$87</definedName>
    <definedName name="_xlnm.Print_Area" localSheetId="1">'КОМАНДЫ ЧФО'!$A$1:$ID$79</definedName>
  </definedNames>
  <calcPr fullCalcOnLoad="1"/>
</workbook>
</file>

<file path=xl/sharedStrings.xml><?xml version="1.0" encoding="utf-8"?>
<sst xmlns="http://schemas.openxmlformats.org/spreadsheetml/2006/main" count="247" uniqueCount="93">
  <si>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</si>
  <si>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</si>
  <si>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</si>
  <si>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</si>
  <si>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</si>
  <si>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</si>
  <si>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</si>
  <si>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</si>
  <si>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</si>
  <si>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</si>
  <si>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</si>
  <si>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</si>
  <si>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</si>
  <si>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</si>
  <si>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</si>
  <si>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</si>
  <si>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</si>
  <si>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</si>
  <si>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</si>
  <si>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</si>
  <si>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</si>
  <si>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</si>
  <si>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</si>
  <si>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</si>
  <si>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</si>
  <si>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</si>
  <si>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</si>
  <si>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</si>
  <si>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</si>
  <si>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</si>
  <si>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Главный секретарь соревнований</t>
  </si>
  <si>
    <t>Класс мотоциклов</t>
  </si>
  <si>
    <t>125 "Юноши 2Т"</t>
  </si>
  <si>
    <t>125 "Юниоры  4Т"</t>
  </si>
  <si>
    <t xml:space="preserve">КОМАНДНЫЙ ЗАЧЕТ </t>
  </si>
  <si>
    <t xml:space="preserve">Первенство Приволжского Федерального округа по мотокроссу 2015 года - I-й этап.                                                                                    </t>
  </si>
  <si>
    <t>с. Черный Отрог, Оренбургская область.                                                                                                                                                                                                     19 - 21 июня 2015 года.</t>
  </si>
  <si>
    <t>г. Салават, Республика Башкортостан</t>
  </si>
  <si>
    <t>МАУ ДЮСТШ "Спидвей"</t>
  </si>
  <si>
    <t>Нагибин Павел</t>
  </si>
  <si>
    <t>Казаков Кирилл</t>
  </si>
  <si>
    <t>Кайбушев Александр</t>
  </si>
  <si>
    <t>Муликов Ринат</t>
  </si>
  <si>
    <t>Хамидуллин Данил</t>
  </si>
  <si>
    <t>г. Пермь</t>
  </si>
  <si>
    <t>"Мотокросс - Прикамье"</t>
  </si>
  <si>
    <t>Замараев Александр</t>
  </si>
  <si>
    <t>Баландин Степан</t>
  </si>
  <si>
    <t>Шуклин Арсений</t>
  </si>
  <si>
    <t>Балуев Андрей</t>
  </si>
  <si>
    <t>Обухов Олег</t>
  </si>
  <si>
    <t>Пермский край</t>
  </si>
  <si>
    <t>"ФМС - Нортон - Юниор"</t>
  </si>
  <si>
    <t>Карымов Роман</t>
  </si>
  <si>
    <t>Лукашин Тамерлан</t>
  </si>
  <si>
    <t>Печеньков Александр</t>
  </si>
  <si>
    <t>Петров Денис</t>
  </si>
  <si>
    <t>Лопатин Игнатий</t>
  </si>
  <si>
    <t>г. Сызрань, Самарская область</t>
  </si>
  <si>
    <t>СТК "Вираж"</t>
  </si>
  <si>
    <t>Мельников Платон</t>
  </si>
  <si>
    <t>Сланин Михаил</t>
  </si>
  <si>
    <t>Игонин Федор</t>
  </si>
  <si>
    <t>г. Учалы, Республика Башкортостан</t>
  </si>
  <si>
    <t>СТК "Горняк"</t>
  </si>
  <si>
    <t>Ишбаев Артур</t>
  </si>
  <si>
    <t>Гаврилов Иван</t>
  </si>
  <si>
    <t>Гайнуллин Арслан</t>
  </si>
  <si>
    <t>Воронин Евгений</t>
  </si>
  <si>
    <t>г. Пенза</t>
  </si>
  <si>
    <t>СК "Сура"</t>
  </si>
  <si>
    <t>Агапов Егор</t>
  </si>
  <si>
    <t>Гришин Дмитрий</t>
  </si>
  <si>
    <t>Корнев Николай</t>
  </si>
  <si>
    <t>Цой Никита</t>
  </si>
  <si>
    <t>Дергунов Денис</t>
  </si>
  <si>
    <t>Удмуртская Республика</t>
  </si>
  <si>
    <t>"18 Регион"</t>
  </si>
  <si>
    <t>Вайгендт Егор</t>
  </si>
  <si>
    <t>Некрасов Влас</t>
  </si>
  <si>
    <t xml:space="preserve">судья Первой категории:                                                               А. Г. Спиридонов (г. Самара; лицензия МФР В      )                                                 </t>
  </si>
  <si>
    <t>судья Первой категории:                                                               С. Н. Пахомова (г. Самара; лицензия МФР А     )</t>
  </si>
  <si>
    <t xml:space="preserve">Чемпионат Приволжского Федерального округа по мотокроссу 2015 года - I-й этап.                                                                                    </t>
  </si>
  <si>
    <t>Коковякин Александр</t>
  </si>
  <si>
    <t>Панков Алексей</t>
  </si>
  <si>
    <t>Степанов Сергей</t>
  </si>
  <si>
    <t>Рыжих Илья</t>
  </si>
  <si>
    <t>Аюпов Марат</t>
  </si>
  <si>
    <t>Сулейманов Ильдус</t>
  </si>
  <si>
    <t>Усатов Алексей</t>
  </si>
  <si>
    <t>Усатов Владимир</t>
  </si>
  <si>
    <t>Торновский Игорь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</si>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</sst>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8" fillId="35" borderId="16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5" borderId="22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5" borderId="30" xfId="0" applyFont="1" applyFill="1" applyBorder="1" applyAlignment="1" applyProtection="1">
      <alignment horizontal="center" vertical="center" wrapText="1"/>
      <protection locked="0"/>
    </xf>
    <xf numFmtId="0" fontId="8" fillId="35" borderId="31" xfId="0" applyFont="1" applyFill="1" applyBorder="1" applyAlignment="1" applyProtection="1">
      <alignment horizontal="center" vertical="center" wrapText="1"/>
      <protection locked="0"/>
    </xf>
    <xf numFmtId="0" fontId="15" fillId="33" borderId="32" xfId="0" applyFont="1" applyFill="1" applyBorder="1" applyAlignment="1" applyProtection="1">
      <alignment horizontal="center" vertical="center" wrapText="1"/>
      <protection locked="0"/>
    </xf>
    <xf numFmtId="0" fontId="16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36" xfId="0" applyFont="1" applyFill="1" applyBorder="1" applyAlignment="1" applyProtection="1">
      <alignment horizontal="center" vertical="center" wrapText="1"/>
      <protection locked="0"/>
    </xf>
    <xf numFmtId="0" fontId="15" fillId="33" borderId="37" xfId="0" applyFont="1" applyFill="1" applyBorder="1" applyAlignment="1" applyProtection="1">
      <alignment horizontal="center" vertical="center" wrapText="1"/>
      <protection locked="0"/>
    </xf>
    <xf numFmtId="0" fontId="15" fillId="33" borderId="38" xfId="0" applyFont="1" applyFill="1" applyBorder="1" applyAlignment="1" applyProtection="1">
      <alignment horizontal="center" vertical="center" wrapText="1"/>
      <protection locked="0"/>
    </xf>
    <xf numFmtId="0" fontId="1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15" fillId="33" borderId="23" xfId="0" applyFont="1" applyFill="1" applyBorder="1" applyAlignment="1" applyProtection="1">
      <alignment horizontal="center" vertical="center" wrapText="1"/>
      <protection locked="0"/>
    </xf>
    <xf numFmtId="0" fontId="15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39" xfId="0" applyFont="1" applyFill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238125</xdr:rowOff>
    </xdr:from>
    <xdr:to>
      <xdr:col>9</xdr:col>
      <xdr:colOff>857250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238125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48</xdr:row>
      <xdr:rowOff>0</xdr:rowOff>
    </xdr:from>
    <xdr:to>
      <xdr:col>11</xdr:col>
      <xdr:colOff>-2147483648</xdr:colOff>
      <xdr:row>52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2308860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1714500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238125</xdr:rowOff>
    </xdr:from>
    <xdr:to>
      <xdr:col>9</xdr:col>
      <xdr:colOff>857250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238125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40</xdr:row>
      <xdr:rowOff>0</xdr:rowOff>
    </xdr:from>
    <xdr:to>
      <xdr:col>11</xdr:col>
      <xdr:colOff>-2147483648</xdr:colOff>
      <xdr:row>44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1946910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1838325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69"/>
  <sheetViews>
    <sheetView zoomScale="40" zoomScaleNormal="40" zoomScalePageLayoutView="75" workbookViewId="0" topLeftCell="A1">
      <selection activeCell="A5" sqref="A5:K5"/>
    </sheetView>
  </sheetViews>
  <sheetFormatPr defaultColWidth="0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88"/>
      <c r="M1" s="7"/>
      <c r="N1" s="4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89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89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89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93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79" t="s">
        <v>28</v>
      </c>
      <c r="H6" s="79"/>
      <c r="I6" s="79" t="s">
        <v>29</v>
      </c>
      <c r="J6" s="79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77" t="s">
        <v>18</v>
      </c>
      <c r="B7" s="77" t="s">
        <v>20</v>
      </c>
      <c r="C7" s="77" t="s">
        <v>26</v>
      </c>
      <c r="D7" s="77" t="s">
        <v>27</v>
      </c>
      <c r="E7" s="83" t="s">
        <v>31</v>
      </c>
      <c r="F7" s="83" t="s">
        <v>0</v>
      </c>
      <c r="G7" s="94" t="s">
        <v>25</v>
      </c>
      <c r="H7" s="97" t="s">
        <v>24</v>
      </c>
      <c r="I7" s="94" t="s">
        <v>25</v>
      </c>
      <c r="J7" s="97" t="s">
        <v>24</v>
      </c>
      <c r="K7" s="80" t="s">
        <v>21</v>
      </c>
      <c r="L7" s="85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78"/>
      <c r="B8" s="78"/>
      <c r="C8" s="102"/>
      <c r="D8" s="102"/>
      <c r="E8" s="84"/>
      <c r="F8" s="84"/>
      <c r="G8" s="95"/>
      <c r="H8" s="98"/>
      <c r="I8" s="95"/>
      <c r="J8" s="98"/>
      <c r="K8" s="81"/>
      <c r="L8" s="86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78"/>
      <c r="B9" s="78"/>
      <c r="C9" s="102"/>
      <c r="D9" s="102"/>
      <c r="E9" s="84"/>
      <c r="F9" s="84"/>
      <c r="G9" s="96"/>
      <c r="H9" s="99"/>
      <c r="I9" s="96"/>
      <c r="J9" s="99"/>
      <c r="K9" s="82"/>
      <c r="L9" s="87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107">
        <v>1</v>
      </c>
      <c r="B10" s="103" t="s">
        <v>69</v>
      </c>
      <c r="C10" s="105" t="s">
        <v>70</v>
      </c>
      <c r="D10" s="58" t="s">
        <v>71</v>
      </c>
      <c r="E10" s="43">
        <v>65</v>
      </c>
      <c r="F10" s="63">
        <v>311</v>
      </c>
      <c r="G10" s="54">
        <v>1</v>
      </c>
      <c r="H10" s="55">
        <v>45</v>
      </c>
      <c r="I10" s="37" t="s">
        <v>92</v>
      </c>
      <c r="J10" s="38">
        <v>0</v>
      </c>
      <c r="K10" s="100">
        <v>167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108"/>
      <c r="B11" s="104"/>
      <c r="C11" s="106"/>
      <c r="D11" s="59" t="s">
        <v>72</v>
      </c>
      <c r="E11" s="62">
        <v>85</v>
      </c>
      <c r="F11" s="64">
        <v>75</v>
      </c>
      <c r="G11" s="60">
        <v>3</v>
      </c>
      <c r="H11" s="61">
        <v>40</v>
      </c>
      <c r="I11" s="60" t="s">
        <v>92</v>
      </c>
      <c r="J11" s="61">
        <v>0</v>
      </c>
      <c r="K11" s="101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108"/>
      <c r="B12" s="104"/>
      <c r="C12" s="106"/>
      <c r="D12" s="59" t="s">
        <v>73</v>
      </c>
      <c r="E12" s="62">
        <v>85</v>
      </c>
      <c r="F12" s="64">
        <v>555</v>
      </c>
      <c r="G12" s="68">
        <v>1</v>
      </c>
      <c r="H12" s="69">
        <v>45</v>
      </c>
      <c r="I12" s="60" t="s">
        <v>92</v>
      </c>
      <c r="J12" s="61">
        <v>0</v>
      </c>
      <c r="K12" s="101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108"/>
      <c r="B13" s="104"/>
      <c r="C13" s="106"/>
      <c r="D13" s="59" t="s">
        <v>74</v>
      </c>
      <c r="E13" s="62" t="s">
        <v>32</v>
      </c>
      <c r="F13" s="64">
        <v>160</v>
      </c>
      <c r="G13" s="68">
        <v>6</v>
      </c>
      <c r="H13" s="69">
        <v>35</v>
      </c>
      <c r="I13" s="60" t="s">
        <v>92</v>
      </c>
      <c r="J13" s="61">
        <v>0</v>
      </c>
      <c r="K13" s="101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5.25" thickBot="1">
      <c r="A14" s="108"/>
      <c r="B14" s="104"/>
      <c r="C14" s="106"/>
      <c r="D14" s="59" t="s">
        <v>75</v>
      </c>
      <c r="E14" s="62" t="s">
        <v>33</v>
      </c>
      <c r="F14" s="64">
        <v>51</v>
      </c>
      <c r="G14" s="68">
        <v>2</v>
      </c>
      <c r="H14" s="69">
        <v>42</v>
      </c>
      <c r="I14" s="60" t="s">
        <v>92</v>
      </c>
      <c r="J14" s="61">
        <v>0</v>
      </c>
      <c r="K14" s="101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107">
        <v>2</v>
      </c>
      <c r="B15" s="103" t="s">
        <v>51</v>
      </c>
      <c r="C15" s="105" t="s">
        <v>52</v>
      </c>
      <c r="D15" s="58" t="s">
        <v>53</v>
      </c>
      <c r="E15" s="43" t="s">
        <v>33</v>
      </c>
      <c r="F15" s="63">
        <v>62</v>
      </c>
      <c r="G15" s="54">
        <v>1</v>
      </c>
      <c r="H15" s="55">
        <v>45</v>
      </c>
      <c r="I15" s="37" t="s">
        <v>92</v>
      </c>
      <c r="J15" s="38">
        <v>0</v>
      </c>
      <c r="K15" s="100">
        <v>155</v>
      </c>
      <c r="L15" s="24" t="e">
        <f>#REF!+#REF!</f>
        <v>#REF!</v>
      </c>
      <c r="M15" s="25"/>
      <c r="N15" s="26"/>
      <c r="O15" s="25" t="e">
        <f>IF(#REF!=1,25,0)</f>
        <v>#REF!</v>
      </c>
      <c r="P15" s="25" t="e">
        <f>IF(#REF!=2,22,0)</f>
        <v>#REF!</v>
      </c>
      <c r="Q15" s="25" t="e">
        <f>IF(#REF!=3,20,0)</f>
        <v>#REF!</v>
      </c>
      <c r="R15" s="25" t="e">
        <f>IF(#REF!=4,18,0)</f>
        <v>#REF!</v>
      </c>
      <c r="S15" s="25" t="e">
        <f>IF(#REF!=5,16,0)</f>
        <v>#REF!</v>
      </c>
      <c r="T15" s="25" t="e">
        <f>IF(#REF!=6,15,0)</f>
        <v>#REF!</v>
      </c>
      <c r="U15" s="25" t="e">
        <f>IF(#REF!=7,14,0)</f>
        <v>#REF!</v>
      </c>
      <c r="V15" s="25" t="e">
        <f>IF(#REF!=8,13,0)</f>
        <v>#REF!</v>
      </c>
      <c r="W15" s="25" t="e">
        <f>IF(#REF!=9,12,0)</f>
        <v>#REF!</v>
      </c>
      <c r="X15" s="25" t="e">
        <f>IF(#REF!=10,11,0)</f>
        <v>#REF!</v>
      </c>
      <c r="Y15" s="25" t="e">
        <f>IF(#REF!=11,10,0)</f>
        <v>#REF!</v>
      </c>
      <c r="Z15" s="25" t="e">
        <f>IF(#REF!=12,9,0)</f>
        <v>#REF!</v>
      </c>
      <c r="AA15" s="25" t="e">
        <f>IF(#REF!=13,8,0)</f>
        <v>#REF!</v>
      </c>
      <c r="AB15" s="25" t="e">
        <f>IF(#REF!=14,7,0)</f>
        <v>#REF!</v>
      </c>
      <c r="AC15" s="25" t="e">
        <f>IF(#REF!=15,6,0)</f>
        <v>#REF!</v>
      </c>
      <c r="AD15" s="25" t="e">
        <f>IF(#REF!=16,5,0)</f>
        <v>#REF!</v>
      </c>
      <c r="AE15" s="25" t="e">
        <f>IF(#REF!=17,4,0)</f>
        <v>#REF!</v>
      </c>
      <c r="AF15" s="25" t="e">
        <f>IF(#REF!=18,3,0)</f>
        <v>#REF!</v>
      </c>
      <c r="AG15" s="25" t="e">
        <f>IF(#REF!=19,2,0)</f>
        <v>#REF!</v>
      </c>
      <c r="AH15" s="25" t="e">
        <f>IF(#REF!=20,1,0)</f>
        <v>#REF!</v>
      </c>
      <c r="AI15" s="25" t="e">
        <f>IF(#REF!&gt;20,0,0)</f>
        <v>#REF!</v>
      </c>
      <c r="AJ15" s="25" t="e">
        <f>IF(#REF!="сх",0,0)</f>
        <v>#REF!</v>
      </c>
      <c r="AK15" s="25" t="e">
        <f>SUM(O15:AI15)</f>
        <v>#REF!</v>
      </c>
      <c r="AL15" s="25" t="e">
        <f>IF(#REF!=1,25,0)</f>
        <v>#REF!</v>
      </c>
      <c r="AM15" s="25" t="e">
        <f>IF(#REF!=2,22,0)</f>
        <v>#REF!</v>
      </c>
      <c r="AN15" s="25" t="e">
        <f>IF(#REF!=3,20,0)</f>
        <v>#REF!</v>
      </c>
      <c r="AO15" s="25" t="e">
        <f>IF(#REF!=4,18,0)</f>
        <v>#REF!</v>
      </c>
      <c r="AP15" s="25" t="e">
        <f>IF(#REF!=5,16,0)</f>
        <v>#REF!</v>
      </c>
      <c r="AQ15" s="25" t="e">
        <f>IF(#REF!=6,15,0)</f>
        <v>#REF!</v>
      </c>
      <c r="AR15" s="25" t="e">
        <f>IF(#REF!=7,14,0)</f>
        <v>#REF!</v>
      </c>
      <c r="AS15" s="25" t="e">
        <f>IF(#REF!=8,13,0)</f>
        <v>#REF!</v>
      </c>
      <c r="AT15" s="25" t="e">
        <f>IF(#REF!=9,12,0)</f>
        <v>#REF!</v>
      </c>
      <c r="AU15" s="25" t="e">
        <f>IF(#REF!=10,11,0)</f>
        <v>#REF!</v>
      </c>
      <c r="AV15" s="25" t="e">
        <f>IF(#REF!=11,10,0)</f>
        <v>#REF!</v>
      </c>
      <c r="AW15" s="25" t="e">
        <f>IF(#REF!=12,9,0)</f>
        <v>#REF!</v>
      </c>
      <c r="AX15" s="25" t="e">
        <f>IF(#REF!=13,8,0)</f>
        <v>#REF!</v>
      </c>
      <c r="AY15" s="25" t="e">
        <f>IF(#REF!=14,7,0)</f>
        <v>#REF!</v>
      </c>
      <c r="AZ15" s="25" t="e">
        <f>IF(#REF!=15,6,0)</f>
        <v>#REF!</v>
      </c>
      <c r="BA15" s="25" t="e">
        <f>IF(#REF!=16,5,0)</f>
        <v>#REF!</v>
      </c>
      <c r="BB15" s="25" t="e">
        <f>IF(#REF!=17,4,0)</f>
        <v>#REF!</v>
      </c>
      <c r="BC15" s="25" t="e">
        <f>IF(#REF!=18,3,0)</f>
        <v>#REF!</v>
      </c>
      <c r="BD15" s="25" t="e">
        <f>IF(#REF!=19,2,0)</f>
        <v>#REF!</v>
      </c>
      <c r="BE15" s="25" t="e">
        <f>IF(#REF!=20,1,0)</f>
        <v>#REF!</v>
      </c>
      <c r="BF15" s="25" t="e">
        <f>IF(#REF!&gt;20,0,0)</f>
        <v>#REF!</v>
      </c>
      <c r="BG15" s="25" t="e">
        <f>IF(#REF!="сх",0,0)</f>
        <v>#REF!</v>
      </c>
      <c r="BH15" s="25" t="e">
        <f>SUM(AL15:BF15)</f>
        <v>#REF!</v>
      </c>
      <c r="BI15" s="25" t="e">
        <f>IF(#REF!=1,45,0)</f>
        <v>#REF!</v>
      </c>
      <c r="BJ15" s="25" t="e">
        <f>IF(#REF!=2,42,0)</f>
        <v>#REF!</v>
      </c>
      <c r="BK15" s="25" t="e">
        <f>IF(#REF!=3,40,0)</f>
        <v>#REF!</v>
      </c>
      <c r="BL15" s="25" t="e">
        <f>IF(#REF!=4,38,0)</f>
        <v>#REF!</v>
      </c>
      <c r="BM15" s="25" t="e">
        <f>IF(#REF!=5,36,0)</f>
        <v>#REF!</v>
      </c>
      <c r="BN15" s="25" t="e">
        <f>IF(#REF!=6,35,0)</f>
        <v>#REF!</v>
      </c>
      <c r="BO15" s="25" t="e">
        <f>IF(#REF!=7,34,0)</f>
        <v>#REF!</v>
      </c>
      <c r="BP15" s="25" t="e">
        <f>IF(#REF!=8,33,0)</f>
        <v>#REF!</v>
      </c>
      <c r="BQ15" s="25" t="e">
        <f>IF(#REF!=9,32,0)</f>
        <v>#REF!</v>
      </c>
      <c r="BR15" s="25" t="e">
        <f>IF(#REF!=10,31,0)</f>
        <v>#REF!</v>
      </c>
      <c r="BS15" s="25" t="e">
        <f>IF(#REF!=11,30,0)</f>
        <v>#REF!</v>
      </c>
      <c r="BT15" s="25" t="e">
        <f>IF(#REF!=12,29,0)</f>
        <v>#REF!</v>
      </c>
      <c r="BU15" s="25" t="e">
        <f>IF(#REF!=13,28,0)</f>
        <v>#REF!</v>
      </c>
      <c r="BV15" s="25" t="e">
        <f>IF(#REF!=14,27,0)</f>
        <v>#REF!</v>
      </c>
      <c r="BW15" s="25" t="e">
        <f>IF(#REF!=15,26,0)</f>
        <v>#REF!</v>
      </c>
      <c r="BX15" s="25" t="e">
        <f>IF(#REF!=16,25,0)</f>
        <v>#REF!</v>
      </c>
      <c r="BY15" s="25" t="e">
        <f>IF(#REF!=17,24,0)</f>
        <v>#REF!</v>
      </c>
      <c r="BZ15" s="25" t="e">
        <f>IF(#REF!=18,23,0)</f>
        <v>#REF!</v>
      </c>
      <c r="CA15" s="25" t="e">
        <f>IF(#REF!=19,22,0)</f>
        <v>#REF!</v>
      </c>
      <c r="CB15" s="25" t="e">
        <f>IF(#REF!=20,21,0)</f>
        <v>#REF!</v>
      </c>
      <c r="CC15" s="25" t="e">
        <f>IF(#REF!=21,20,0)</f>
        <v>#REF!</v>
      </c>
      <c r="CD15" s="25" t="e">
        <f>IF(#REF!=22,19,0)</f>
        <v>#REF!</v>
      </c>
      <c r="CE15" s="25" t="e">
        <f>IF(#REF!=23,18,0)</f>
        <v>#REF!</v>
      </c>
      <c r="CF15" s="25" t="e">
        <f>IF(#REF!=24,17,0)</f>
        <v>#REF!</v>
      </c>
      <c r="CG15" s="25" t="e">
        <f>IF(#REF!=25,16,0)</f>
        <v>#REF!</v>
      </c>
      <c r="CH15" s="25" t="e">
        <f>IF(#REF!=26,15,0)</f>
        <v>#REF!</v>
      </c>
      <c r="CI15" s="25" t="e">
        <f>IF(#REF!=27,14,0)</f>
        <v>#REF!</v>
      </c>
      <c r="CJ15" s="25" t="e">
        <f>IF(#REF!=28,13,0)</f>
        <v>#REF!</v>
      </c>
      <c r="CK15" s="25" t="e">
        <f>IF(#REF!=29,12,0)</f>
        <v>#REF!</v>
      </c>
      <c r="CL15" s="25" t="e">
        <f>IF(#REF!=30,11,0)</f>
        <v>#REF!</v>
      </c>
      <c r="CM15" s="25" t="e">
        <f>IF(#REF!=31,10,0)</f>
        <v>#REF!</v>
      </c>
      <c r="CN15" s="25" t="e">
        <f>IF(#REF!=32,9,0)</f>
        <v>#REF!</v>
      </c>
      <c r="CO15" s="25" t="e">
        <f>IF(#REF!=33,8,0)</f>
        <v>#REF!</v>
      </c>
      <c r="CP15" s="25" t="e">
        <f>IF(#REF!=34,7,0)</f>
        <v>#REF!</v>
      </c>
      <c r="CQ15" s="25" t="e">
        <f>IF(#REF!=35,6,0)</f>
        <v>#REF!</v>
      </c>
      <c r="CR15" s="25" t="e">
        <f>IF(#REF!=36,5,0)</f>
        <v>#REF!</v>
      </c>
      <c r="CS15" s="25" t="e">
        <f>IF(#REF!=37,4,0)</f>
        <v>#REF!</v>
      </c>
      <c r="CT15" s="25" t="e">
        <f>IF(#REF!=38,3,0)</f>
        <v>#REF!</v>
      </c>
      <c r="CU15" s="25" t="e">
        <f>IF(#REF!=39,2,0)</f>
        <v>#REF!</v>
      </c>
      <c r="CV15" s="25" t="e">
        <f>IF(#REF!=40,1,0)</f>
        <v>#REF!</v>
      </c>
      <c r="CW15" s="25" t="e">
        <f>IF(#REF!&gt;20,0,0)</f>
        <v>#REF!</v>
      </c>
      <c r="CX15" s="25" t="e">
        <f>IF(#REF!="сх",0,0)</f>
        <v>#REF!</v>
      </c>
      <c r="CY15" s="25" t="e">
        <f>SUM(BI15:CX15)</f>
        <v>#REF!</v>
      </c>
      <c r="CZ15" s="25" t="e">
        <f>IF(#REF!=1,45,0)</f>
        <v>#REF!</v>
      </c>
      <c r="DA15" s="25" t="e">
        <f>IF(#REF!=2,42,0)</f>
        <v>#REF!</v>
      </c>
      <c r="DB15" s="25" t="e">
        <f>IF(#REF!=3,40,0)</f>
        <v>#REF!</v>
      </c>
      <c r="DC15" s="25" t="e">
        <f>IF(#REF!=4,38,0)</f>
        <v>#REF!</v>
      </c>
      <c r="DD15" s="25" t="e">
        <f>IF(#REF!=5,36,0)</f>
        <v>#REF!</v>
      </c>
      <c r="DE15" s="25" t="e">
        <f>IF(#REF!=6,35,0)</f>
        <v>#REF!</v>
      </c>
      <c r="DF15" s="25" t="e">
        <f>IF(#REF!=7,34,0)</f>
        <v>#REF!</v>
      </c>
      <c r="DG15" s="25" t="e">
        <f>IF(#REF!=8,33,0)</f>
        <v>#REF!</v>
      </c>
      <c r="DH15" s="25" t="e">
        <f>IF(#REF!=9,32,0)</f>
        <v>#REF!</v>
      </c>
      <c r="DI15" s="25" t="e">
        <f>IF(#REF!=10,31,0)</f>
        <v>#REF!</v>
      </c>
      <c r="DJ15" s="25" t="e">
        <f>IF(#REF!=11,30,0)</f>
        <v>#REF!</v>
      </c>
      <c r="DK15" s="25" t="e">
        <f>IF(#REF!=12,29,0)</f>
        <v>#REF!</v>
      </c>
      <c r="DL15" s="25" t="e">
        <f>IF(#REF!=13,28,0)</f>
        <v>#REF!</v>
      </c>
      <c r="DM15" s="25" t="e">
        <f>IF(#REF!=14,27,0)</f>
        <v>#REF!</v>
      </c>
      <c r="DN15" s="25" t="e">
        <f>IF(#REF!=15,26,0)</f>
        <v>#REF!</v>
      </c>
      <c r="DO15" s="25" t="e">
        <f>IF(#REF!=16,25,0)</f>
        <v>#REF!</v>
      </c>
      <c r="DP15" s="25" t="e">
        <f>IF(#REF!=17,24,0)</f>
        <v>#REF!</v>
      </c>
      <c r="DQ15" s="25" t="e">
        <f>IF(#REF!=18,23,0)</f>
        <v>#REF!</v>
      </c>
      <c r="DR15" s="25" t="e">
        <f>IF(#REF!=19,22,0)</f>
        <v>#REF!</v>
      </c>
      <c r="DS15" s="25" t="e">
        <f>IF(#REF!=20,21,0)</f>
        <v>#REF!</v>
      </c>
      <c r="DT15" s="25" t="e">
        <f>IF(#REF!=21,20,0)</f>
        <v>#REF!</v>
      </c>
      <c r="DU15" s="25" t="e">
        <f>IF(#REF!=22,19,0)</f>
        <v>#REF!</v>
      </c>
      <c r="DV15" s="25" t="e">
        <f>IF(#REF!=23,18,0)</f>
        <v>#REF!</v>
      </c>
      <c r="DW15" s="25" t="e">
        <f>IF(#REF!=24,17,0)</f>
        <v>#REF!</v>
      </c>
      <c r="DX15" s="25" t="e">
        <f>IF(#REF!=25,16,0)</f>
        <v>#REF!</v>
      </c>
      <c r="DY15" s="25" t="e">
        <f>IF(#REF!=26,15,0)</f>
        <v>#REF!</v>
      </c>
      <c r="DZ15" s="25" t="e">
        <f>IF(#REF!=27,14,0)</f>
        <v>#REF!</v>
      </c>
      <c r="EA15" s="25" t="e">
        <f>IF(#REF!=28,13,0)</f>
        <v>#REF!</v>
      </c>
      <c r="EB15" s="25" t="e">
        <f>IF(#REF!=29,12,0)</f>
        <v>#REF!</v>
      </c>
      <c r="EC15" s="25" t="e">
        <f>IF(#REF!=30,11,0)</f>
        <v>#REF!</v>
      </c>
      <c r="ED15" s="25" t="e">
        <f>IF(#REF!=31,10,0)</f>
        <v>#REF!</v>
      </c>
      <c r="EE15" s="25" t="e">
        <f>IF(#REF!=32,9,0)</f>
        <v>#REF!</v>
      </c>
      <c r="EF15" s="25" t="e">
        <f>IF(#REF!=33,8,0)</f>
        <v>#REF!</v>
      </c>
      <c r="EG15" s="25" t="e">
        <f>IF(#REF!=34,7,0)</f>
        <v>#REF!</v>
      </c>
      <c r="EH15" s="25" t="e">
        <f>IF(#REF!=35,6,0)</f>
        <v>#REF!</v>
      </c>
      <c r="EI15" s="25" t="e">
        <f>IF(#REF!=36,5,0)</f>
        <v>#REF!</v>
      </c>
      <c r="EJ15" s="25" t="e">
        <f>IF(#REF!=37,4,0)</f>
        <v>#REF!</v>
      </c>
      <c r="EK15" s="25" t="e">
        <f>IF(#REF!=38,3,0)</f>
        <v>#REF!</v>
      </c>
      <c r="EL15" s="25" t="e">
        <f>IF(#REF!=39,2,0)</f>
        <v>#REF!</v>
      </c>
      <c r="EM15" s="25" t="e">
        <f>IF(#REF!=40,1,0)</f>
        <v>#REF!</v>
      </c>
      <c r="EN15" s="25" t="e">
        <f>IF(#REF!&gt;20,0,0)</f>
        <v>#REF!</v>
      </c>
      <c r="EO15" s="25" t="e">
        <f>IF(#REF!="сх",0,0)</f>
        <v>#REF!</v>
      </c>
      <c r="EP15" s="25" t="e">
        <f>SUM(CZ15:EO15)</f>
        <v>#REF!</v>
      </c>
      <c r="EQ15" s="25"/>
      <c r="ER15" s="25" t="e">
        <f>IF(#REF!="сх","ноль",IF(#REF!&gt;0,#REF!,"Ноль"))</f>
        <v>#REF!</v>
      </c>
      <c r="ES15" s="25" t="e">
        <f>IF(#REF!="сх","ноль",IF(#REF!&gt;0,#REF!,"Ноль"))</f>
        <v>#REF!</v>
      </c>
      <c r="ET15" s="25"/>
      <c r="EU15" s="25" t="e">
        <f>MIN(ER15,ES15)</f>
        <v>#REF!</v>
      </c>
      <c r="EV15" s="25" t="e">
        <f>IF(K15=#REF!,IF(#REF!&lt;#REF!,#REF!,EZ15),#REF!)</f>
        <v>#REF!</v>
      </c>
      <c r="EW15" s="25" t="e">
        <f>IF(K15=#REF!,IF(#REF!&lt;#REF!,0,1))</f>
        <v>#REF!</v>
      </c>
      <c r="EX15" s="25" t="e">
        <f>IF(AND(EU15&gt;=21,EU15&lt;&gt;0),EU15,IF(K15&lt;#REF!,"СТОП",EV15+EW15))</f>
        <v>#REF!</v>
      </c>
      <c r="EY15" s="25"/>
      <c r="EZ15" s="25">
        <v>15</v>
      </c>
      <c r="FA15" s="25">
        <v>16</v>
      </c>
      <c r="FB15" s="25"/>
      <c r="FC15" s="27" t="e">
        <f>IF(#REF!=1,25,0)</f>
        <v>#REF!</v>
      </c>
      <c r="FD15" s="27" t="e">
        <f>IF(#REF!=2,22,0)</f>
        <v>#REF!</v>
      </c>
      <c r="FE15" s="27" t="e">
        <f>IF(#REF!=3,20,0)</f>
        <v>#REF!</v>
      </c>
      <c r="FF15" s="27" t="e">
        <f>IF(#REF!=4,18,0)</f>
        <v>#REF!</v>
      </c>
      <c r="FG15" s="27" t="e">
        <f>IF(#REF!=5,16,0)</f>
        <v>#REF!</v>
      </c>
      <c r="FH15" s="27" t="e">
        <f>IF(#REF!=6,15,0)</f>
        <v>#REF!</v>
      </c>
      <c r="FI15" s="27" t="e">
        <f>IF(#REF!=7,14,0)</f>
        <v>#REF!</v>
      </c>
      <c r="FJ15" s="27" t="e">
        <f>IF(#REF!=8,13,0)</f>
        <v>#REF!</v>
      </c>
      <c r="FK15" s="27" t="e">
        <f>IF(#REF!=9,12,0)</f>
        <v>#REF!</v>
      </c>
      <c r="FL15" s="27" t="e">
        <f>IF(#REF!=10,11,0)</f>
        <v>#REF!</v>
      </c>
      <c r="FM15" s="27" t="e">
        <f>IF(#REF!=11,10,0)</f>
        <v>#REF!</v>
      </c>
      <c r="FN15" s="27" t="e">
        <f>IF(#REF!=12,9,0)</f>
        <v>#REF!</v>
      </c>
      <c r="FO15" s="27" t="e">
        <f>IF(#REF!=13,8,0)</f>
        <v>#REF!</v>
      </c>
      <c r="FP15" s="27" t="e">
        <f>IF(#REF!=14,7,0)</f>
        <v>#REF!</v>
      </c>
      <c r="FQ15" s="27" t="e">
        <f>IF(#REF!=15,6,0)</f>
        <v>#REF!</v>
      </c>
      <c r="FR15" s="27" t="e">
        <f>IF(#REF!=16,5,0)</f>
        <v>#REF!</v>
      </c>
      <c r="FS15" s="27" t="e">
        <f>IF(#REF!=17,4,0)</f>
        <v>#REF!</v>
      </c>
      <c r="FT15" s="27" t="e">
        <f>IF(#REF!=18,3,0)</f>
        <v>#REF!</v>
      </c>
      <c r="FU15" s="27" t="e">
        <f>IF(#REF!=19,2,0)</f>
        <v>#REF!</v>
      </c>
      <c r="FV15" s="27" t="e">
        <f>IF(#REF!=20,1,0)</f>
        <v>#REF!</v>
      </c>
      <c r="FW15" s="27" t="e">
        <f>IF(#REF!&gt;20,0,0)</f>
        <v>#REF!</v>
      </c>
      <c r="FX15" s="27" t="e">
        <f>IF(#REF!="сх",0,0)</f>
        <v>#REF!</v>
      </c>
      <c r="FY15" s="27" t="e">
        <f>SUM(FC15:FX15)</f>
        <v>#REF!</v>
      </c>
      <c r="FZ15" s="27" t="e">
        <f>IF(#REF!=1,25,0)</f>
        <v>#REF!</v>
      </c>
      <c r="GA15" s="27" t="e">
        <f>IF(#REF!=2,22,0)</f>
        <v>#REF!</v>
      </c>
      <c r="GB15" s="27" t="e">
        <f>IF(#REF!=3,20,0)</f>
        <v>#REF!</v>
      </c>
      <c r="GC15" s="27" t="e">
        <f>IF(#REF!=4,18,0)</f>
        <v>#REF!</v>
      </c>
      <c r="GD15" s="27" t="e">
        <f>IF(#REF!=5,16,0)</f>
        <v>#REF!</v>
      </c>
      <c r="GE15" s="27" t="e">
        <f>IF(#REF!=6,15,0)</f>
        <v>#REF!</v>
      </c>
      <c r="GF15" s="27" t="e">
        <f>IF(#REF!=7,14,0)</f>
        <v>#REF!</v>
      </c>
      <c r="GG15" s="27" t="e">
        <f>IF(#REF!=8,13,0)</f>
        <v>#REF!</v>
      </c>
      <c r="GH15" s="27" t="e">
        <f>IF(#REF!=9,12,0)</f>
        <v>#REF!</v>
      </c>
      <c r="GI15" s="27" t="e">
        <f>IF(#REF!=10,11,0)</f>
        <v>#REF!</v>
      </c>
      <c r="GJ15" s="27" t="e">
        <f>IF(#REF!=11,10,0)</f>
        <v>#REF!</v>
      </c>
      <c r="GK15" s="27" t="e">
        <f>IF(#REF!=12,9,0)</f>
        <v>#REF!</v>
      </c>
      <c r="GL15" s="27" t="e">
        <f>IF(#REF!=13,8,0)</f>
        <v>#REF!</v>
      </c>
      <c r="GM15" s="27" t="e">
        <f>IF(#REF!=14,7,0)</f>
        <v>#REF!</v>
      </c>
      <c r="GN15" s="27" t="e">
        <f>IF(#REF!=15,6,0)</f>
        <v>#REF!</v>
      </c>
      <c r="GO15" s="27" t="e">
        <f>IF(#REF!=16,5,0)</f>
        <v>#REF!</v>
      </c>
      <c r="GP15" s="27" t="e">
        <f>IF(#REF!=17,4,0)</f>
        <v>#REF!</v>
      </c>
      <c r="GQ15" s="27" t="e">
        <f>IF(#REF!=18,3,0)</f>
        <v>#REF!</v>
      </c>
      <c r="GR15" s="27" t="e">
        <f>IF(#REF!=19,2,0)</f>
        <v>#REF!</v>
      </c>
      <c r="GS15" s="27" t="e">
        <f>IF(#REF!=20,1,0)</f>
        <v>#REF!</v>
      </c>
      <c r="GT15" s="27" t="e">
        <f>IF(#REF!&gt;20,0,0)</f>
        <v>#REF!</v>
      </c>
      <c r="GU15" s="27" t="e">
        <f>IF(#REF!="сх",0,0)</f>
        <v>#REF!</v>
      </c>
      <c r="GV15" s="27" t="e">
        <f>SUM(FZ15:GU15)</f>
        <v>#REF!</v>
      </c>
      <c r="GW15" s="27" t="e">
        <f>IF(#REF!=1,100,0)</f>
        <v>#REF!</v>
      </c>
      <c r="GX15" s="27" t="e">
        <f>IF(#REF!=2,98,0)</f>
        <v>#REF!</v>
      </c>
      <c r="GY15" s="27" t="e">
        <f>IF(#REF!=3,95,0)</f>
        <v>#REF!</v>
      </c>
      <c r="GZ15" s="27" t="e">
        <f>IF(#REF!=4,93,0)</f>
        <v>#REF!</v>
      </c>
      <c r="HA15" s="27" t="e">
        <f>IF(#REF!=5,90,0)</f>
        <v>#REF!</v>
      </c>
      <c r="HB15" s="27" t="e">
        <f>IF(#REF!=6,88,0)</f>
        <v>#REF!</v>
      </c>
      <c r="HC15" s="27" t="e">
        <f>IF(#REF!=7,85,0)</f>
        <v>#REF!</v>
      </c>
      <c r="HD15" s="27" t="e">
        <f>IF(#REF!=8,83,0)</f>
        <v>#REF!</v>
      </c>
      <c r="HE15" s="27" t="e">
        <f>IF(#REF!=9,80,0)</f>
        <v>#REF!</v>
      </c>
      <c r="HF15" s="27" t="e">
        <f>IF(#REF!=10,78,0)</f>
        <v>#REF!</v>
      </c>
      <c r="HG15" s="27" t="e">
        <f>IF(#REF!=11,75,0)</f>
        <v>#REF!</v>
      </c>
      <c r="HH15" s="27" t="e">
        <f>IF(#REF!=12,73,0)</f>
        <v>#REF!</v>
      </c>
      <c r="HI15" s="27" t="e">
        <f>IF(#REF!=13,70,0)</f>
        <v>#REF!</v>
      </c>
      <c r="HJ15" s="27" t="e">
        <f>IF(#REF!=14,68,0)</f>
        <v>#REF!</v>
      </c>
      <c r="HK15" s="27" t="e">
        <f>IF(#REF!=15,65,0)</f>
        <v>#REF!</v>
      </c>
      <c r="HL15" s="27" t="e">
        <f>IF(#REF!=16,63,0)</f>
        <v>#REF!</v>
      </c>
      <c r="HM15" s="27" t="e">
        <f>IF(#REF!=17,60,0)</f>
        <v>#REF!</v>
      </c>
      <c r="HN15" s="27" t="e">
        <f>IF(#REF!=18,58,0)</f>
        <v>#REF!</v>
      </c>
      <c r="HO15" s="27" t="e">
        <f>IF(#REF!=19,55,0)</f>
        <v>#REF!</v>
      </c>
      <c r="HP15" s="27" t="e">
        <f>IF(#REF!=20,53,0)</f>
        <v>#REF!</v>
      </c>
      <c r="HQ15" s="27" t="e">
        <f>IF(#REF!&gt;20,0,0)</f>
        <v>#REF!</v>
      </c>
      <c r="HR15" s="27" t="e">
        <f>IF(#REF!="сх",0,0)</f>
        <v>#REF!</v>
      </c>
      <c r="HS15" s="27" t="e">
        <f>SUM(GW15:HR15)</f>
        <v>#REF!</v>
      </c>
      <c r="HT15" s="27" t="e">
        <f>IF(#REF!=1,100,0)</f>
        <v>#REF!</v>
      </c>
      <c r="HU15" s="27" t="e">
        <f>IF(#REF!=2,98,0)</f>
        <v>#REF!</v>
      </c>
      <c r="HV15" s="27" t="e">
        <f>IF(#REF!=3,95,0)</f>
        <v>#REF!</v>
      </c>
      <c r="HW15" s="27" t="e">
        <f>IF(#REF!=4,93,0)</f>
        <v>#REF!</v>
      </c>
      <c r="HX15" s="27" t="e">
        <f>IF(#REF!=5,90,0)</f>
        <v>#REF!</v>
      </c>
      <c r="HY15" s="27" t="e">
        <f>IF(#REF!=6,88,0)</f>
        <v>#REF!</v>
      </c>
      <c r="HZ15" s="27" t="e">
        <f>IF(#REF!=7,85,0)</f>
        <v>#REF!</v>
      </c>
      <c r="IA15" s="27" t="e">
        <f>IF(#REF!=8,83,0)</f>
        <v>#REF!</v>
      </c>
      <c r="IB15" s="27" t="e">
        <f>IF(#REF!=9,80,0)</f>
        <v>#REF!</v>
      </c>
      <c r="IC15" s="27" t="e">
        <f>IF(#REF!=10,78,0)</f>
        <v>#REF!</v>
      </c>
      <c r="ID15" s="27" t="e">
        <f>IF(#REF!=11,75,0)</f>
        <v>#REF!</v>
      </c>
      <c r="IE15" s="27" t="e">
        <f>IF(#REF!=12,73,0)</f>
        <v>#REF!</v>
      </c>
      <c r="IF15" s="27" t="e">
        <f>IF(#REF!=13,70,0)</f>
        <v>#REF!</v>
      </c>
      <c r="IG15" s="27" t="e">
        <f>IF(#REF!=14,68,0)</f>
        <v>#REF!</v>
      </c>
      <c r="IH15" s="27" t="e">
        <f>IF(#REF!=15,65,0)</f>
        <v>#REF!</v>
      </c>
      <c r="II15" s="27" t="e">
        <f>IF(#REF!=16,63,0)</f>
        <v>#REF!</v>
      </c>
      <c r="IJ15" s="27" t="e">
        <f>IF(#REF!=17,60,0)</f>
        <v>#REF!</v>
      </c>
      <c r="IK15" s="27" t="e">
        <f>IF(#REF!=18,58,0)</f>
        <v>#REF!</v>
      </c>
      <c r="IL15" s="27" t="e">
        <f>IF(#REF!=19,55,0)</f>
        <v>#REF!</v>
      </c>
      <c r="IM15" s="27" t="e">
        <f>IF(#REF!=20,53,0)</f>
        <v>#REF!</v>
      </c>
      <c r="IN15" s="27" t="e">
        <f>IF(#REF!&gt;20,0,0)</f>
        <v>#REF!</v>
      </c>
      <c r="IO15" s="27" t="e">
        <f>IF(#REF!="сх",0,0)</f>
        <v>#REF!</v>
      </c>
      <c r="IP15" s="27" t="e">
        <f>SUM(HT15:IO15)</f>
        <v>#REF!</v>
      </c>
      <c r="IQ15" s="25"/>
      <c r="IR15" s="25"/>
      <c r="IS15" s="25"/>
      <c r="IT15" s="25"/>
      <c r="IU15" s="25"/>
      <c r="IV15" s="25"/>
    </row>
    <row r="16" spans="1:256" s="3" customFormat="1" ht="34.5">
      <c r="A16" s="108"/>
      <c r="B16" s="104"/>
      <c r="C16" s="106"/>
      <c r="D16" s="59" t="s">
        <v>54</v>
      </c>
      <c r="E16" s="62" t="s">
        <v>32</v>
      </c>
      <c r="F16" s="64">
        <v>14</v>
      </c>
      <c r="G16" s="60">
        <v>5</v>
      </c>
      <c r="H16" s="61">
        <v>36</v>
      </c>
      <c r="I16" s="60" t="s">
        <v>92</v>
      </c>
      <c r="J16" s="61">
        <v>0</v>
      </c>
      <c r="K16" s="101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108"/>
      <c r="B17" s="104"/>
      <c r="C17" s="106"/>
      <c r="D17" s="59" t="s">
        <v>55</v>
      </c>
      <c r="E17" s="62">
        <v>85</v>
      </c>
      <c r="F17" s="64">
        <v>18</v>
      </c>
      <c r="G17" s="68">
        <v>10</v>
      </c>
      <c r="H17" s="69">
        <v>31</v>
      </c>
      <c r="I17" s="60" t="s">
        <v>92</v>
      </c>
      <c r="J17" s="61">
        <v>0</v>
      </c>
      <c r="K17" s="101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108"/>
      <c r="B18" s="104"/>
      <c r="C18" s="106"/>
      <c r="D18" s="59" t="s">
        <v>56</v>
      </c>
      <c r="E18" s="62">
        <v>65</v>
      </c>
      <c r="F18" s="64">
        <v>17</v>
      </c>
      <c r="G18" s="68">
        <v>7</v>
      </c>
      <c r="H18" s="69">
        <v>34</v>
      </c>
      <c r="I18" s="60" t="s">
        <v>92</v>
      </c>
      <c r="J18" s="61">
        <v>0</v>
      </c>
      <c r="K18" s="101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5.25" thickBot="1">
      <c r="A19" s="108"/>
      <c r="B19" s="104"/>
      <c r="C19" s="106"/>
      <c r="D19" s="59" t="s">
        <v>57</v>
      </c>
      <c r="E19" s="62" t="s">
        <v>32</v>
      </c>
      <c r="F19" s="64">
        <v>59</v>
      </c>
      <c r="G19" s="68">
        <v>1</v>
      </c>
      <c r="H19" s="69">
        <v>45</v>
      </c>
      <c r="I19" s="60" t="s">
        <v>92</v>
      </c>
      <c r="J19" s="61">
        <v>0</v>
      </c>
      <c r="K19" s="101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107">
        <v>3</v>
      </c>
      <c r="B20" s="103" t="s">
        <v>44</v>
      </c>
      <c r="C20" s="103" t="s">
        <v>45</v>
      </c>
      <c r="D20" s="45" t="s">
        <v>46</v>
      </c>
      <c r="E20" s="43">
        <v>65</v>
      </c>
      <c r="F20" s="43">
        <v>37</v>
      </c>
      <c r="G20" s="37">
        <v>10</v>
      </c>
      <c r="H20" s="38">
        <v>31</v>
      </c>
      <c r="I20" s="37" t="s">
        <v>92</v>
      </c>
      <c r="J20" s="38">
        <v>0</v>
      </c>
      <c r="K20" s="107">
        <v>153</v>
      </c>
      <c r="L20" s="24" t="e">
        <f>#REF!+#REF!</f>
        <v>#REF!</v>
      </c>
      <c r="M20" s="25"/>
      <c r="N20" s="26"/>
      <c r="O20" s="25" t="e">
        <f>IF(#REF!=1,25,0)</f>
        <v>#REF!</v>
      </c>
      <c r="P20" s="25" t="e">
        <f>IF(#REF!=2,22,0)</f>
        <v>#REF!</v>
      </c>
      <c r="Q20" s="25" t="e">
        <f>IF(#REF!=3,20,0)</f>
        <v>#REF!</v>
      </c>
      <c r="R20" s="25" t="e">
        <f>IF(#REF!=4,18,0)</f>
        <v>#REF!</v>
      </c>
      <c r="S20" s="25" t="e">
        <f>IF(#REF!=5,16,0)</f>
        <v>#REF!</v>
      </c>
      <c r="T20" s="25" t="e">
        <f>IF(#REF!=6,15,0)</f>
        <v>#REF!</v>
      </c>
      <c r="U20" s="25" t="e">
        <f>IF(#REF!=7,14,0)</f>
        <v>#REF!</v>
      </c>
      <c r="V20" s="25" t="e">
        <f>IF(#REF!=8,13,0)</f>
        <v>#REF!</v>
      </c>
      <c r="W20" s="25" t="e">
        <f>IF(#REF!=9,12,0)</f>
        <v>#REF!</v>
      </c>
      <c r="X20" s="25" t="e">
        <f>IF(#REF!=10,11,0)</f>
        <v>#REF!</v>
      </c>
      <c r="Y20" s="25" t="e">
        <f>IF(#REF!=11,10,0)</f>
        <v>#REF!</v>
      </c>
      <c r="Z20" s="25" t="e">
        <f>IF(#REF!=12,9,0)</f>
        <v>#REF!</v>
      </c>
      <c r="AA20" s="25" t="e">
        <f>IF(#REF!=13,8,0)</f>
        <v>#REF!</v>
      </c>
      <c r="AB20" s="25" t="e">
        <f>IF(#REF!=14,7,0)</f>
        <v>#REF!</v>
      </c>
      <c r="AC20" s="25" t="e">
        <f>IF(#REF!=15,6,0)</f>
        <v>#REF!</v>
      </c>
      <c r="AD20" s="25" t="e">
        <f>IF(#REF!=16,5,0)</f>
        <v>#REF!</v>
      </c>
      <c r="AE20" s="25" t="e">
        <f>IF(#REF!=17,4,0)</f>
        <v>#REF!</v>
      </c>
      <c r="AF20" s="25" t="e">
        <f>IF(#REF!=18,3,0)</f>
        <v>#REF!</v>
      </c>
      <c r="AG20" s="25" t="e">
        <f>IF(#REF!=19,2,0)</f>
        <v>#REF!</v>
      </c>
      <c r="AH20" s="25" t="e">
        <f>IF(#REF!=20,1,0)</f>
        <v>#REF!</v>
      </c>
      <c r="AI20" s="25" t="e">
        <f>IF(#REF!&gt;20,0,0)</f>
        <v>#REF!</v>
      </c>
      <c r="AJ20" s="25" t="e">
        <f>IF(#REF!="сх",0,0)</f>
        <v>#REF!</v>
      </c>
      <c r="AK20" s="25" t="e">
        <f>SUM(O20:AI20)</f>
        <v>#REF!</v>
      </c>
      <c r="AL20" s="25" t="e">
        <f>IF(#REF!=1,25,0)</f>
        <v>#REF!</v>
      </c>
      <c r="AM20" s="25" t="e">
        <f>IF(#REF!=2,22,0)</f>
        <v>#REF!</v>
      </c>
      <c r="AN20" s="25" t="e">
        <f>IF(#REF!=3,20,0)</f>
        <v>#REF!</v>
      </c>
      <c r="AO20" s="25" t="e">
        <f>IF(#REF!=4,18,0)</f>
        <v>#REF!</v>
      </c>
      <c r="AP20" s="25" t="e">
        <f>IF(#REF!=5,16,0)</f>
        <v>#REF!</v>
      </c>
      <c r="AQ20" s="25" t="e">
        <f>IF(#REF!=6,15,0)</f>
        <v>#REF!</v>
      </c>
      <c r="AR20" s="25" t="e">
        <f>IF(#REF!=7,14,0)</f>
        <v>#REF!</v>
      </c>
      <c r="AS20" s="25" t="e">
        <f>IF(#REF!=8,13,0)</f>
        <v>#REF!</v>
      </c>
      <c r="AT20" s="25" t="e">
        <f>IF(#REF!=9,12,0)</f>
        <v>#REF!</v>
      </c>
      <c r="AU20" s="25" t="e">
        <f>IF(#REF!=10,11,0)</f>
        <v>#REF!</v>
      </c>
      <c r="AV20" s="25" t="e">
        <f>IF(#REF!=11,10,0)</f>
        <v>#REF!</v>
      </c>
      <c r="AW20" s="25" t="e">
        <f>IF(#REF!=12,9,0)</f>
        <v>#REF!</v>
      </c>
      <c r="AX20" s="25" t="e">
        <f>IF(#REF!=13,8,0)</f>
        <v>#REF!</v>
      </c>
      <c r="AY20" s="25" t="e">
        <f>IF(#REF!=14,7,0)</f>
        <v>#REF!</v>
      </c>
      <c r="AZ20" s="25" t="e">
        <f>IF(#REF!=15,6,0)</f>
        <v>#REF!</v>
      </c>
      <c r="BA20" s="25" t="e">
        <f>IF(#REF!=16,5,0)</f>
        <v>#REF!</v>
      </c>
      <c r="BB20" s="25" t="e">
        <f>IF(#REF!=17,4,0)</f>
        <v>#REF!</v>
      </c>
      <c r="BC20" s="25" t="e">
        <f>IF(#REF!=18,3,0)</f>
        <v>#REF!</v>
      </c>
      <c r="BD20" s="25" t="e">
        <f>IF(#REF!=19,2,0)</f>
        <v>#REF!</v>
      </c>
      <c r="BE20" s="25" t="e">
        <f>IF(#REF!=20,1,0)</f>
        <v>#REF!</v>
      </c>
      <c r="BF20" s="25" t="e">
        <f>IF(#REF!&gt;20,0,0)</f>
        <v>#REF!</v>
      </c>
      <c r="BG20" s="25" t="e">
        <f>IF(#REF!="сх",0,0)</f>
        <v>#REF!</v>
      </c>
      <c r="BH20" s="25" t="e">
        <f>SUM(AL20:BF20)</f>
        <v>#REF!</v>
      </c>
      <c r="BI20" s="25" t="e">
        <f>IF(#REF!=1,45,0)</f>
        <v>#REF!</v>
      </c>
      <c r="BJ20" s="25" t="e">
        <f>IF(#REF!=2,42,0)</f>
        <v>#REF!</v>
      </c>
      <c r="BK20" s="25" t="e">
        <f>IF(#REF!=3,40,0)</f>
        <v>#REF!</v>
      </c>
      <c r="BL20" s="25" t="e">
        <f>IF(#REF!=4,38,0)</f>
        <v>#REF!</v>
      </c>
      <c r="BM20" s="25" t="e">
        <f>IF(#REF!=5,36,0)</f>
        <v>#REF!</v>
      </c>
      <c r="BN20" s="25" t="e">
        <f>IF(#REF!=6,35,0)</f>
        <v>#REF!</v>
      </c>
      <c r="BO20" s="25" t="e">
        <f>IF(#REF!=7,34,0)</f>
        <v>#REF!</v>
      </c>
      <c r="BP20" s="25" t="e">
        <f>IF(#REF!=8,33,0)</f>
        <v>#REF!</v>
      </c>
      <c r="BQ20" s="25" t="e">
        <f>IF(#REF!=9,32,0)</f>
        <v>#REF!</v>
      </c>
      <c r="BR20" s="25" t="e">
        <f>IF(#REF!=10,31,0)</f>
        <v>#REF!</v>
      </c>
      <c r="BS20" s="25" t="e">
        <f>IF(#REF!=11,30,0)</f>
        <v>#REF!</v>
      </c>
      <c r="BT20" s="25" t="e">
        <f>IF(#REF!=12,29,0)</f>
        <v>#REF!</v>
      </c>
      <c r="BU20" s="25" t="e">
        <f>IF(#REF!=13,28,0)</f>
        <v>#REF!</v>
      </c>
      <c r="BV20" s="25" t="e">
        <f>IF(#REF!=14,27,0)</f>
        <v>#REF!</v>
      </c>
      <c r="BW20" s="25" t="e">
        <f>IF(#REF!=15,26,0)</f>
        <v>#REF!</v>
      </c>
      <c r="BX20" s="25" t="e">
        <f>IF(#REF!=16,25,0)</f>
        <v>#REF!</v>
      </c>
      <c r="BY20" s="25" t="e">
        <f>IF(#REF!=17,24,0)</f>
        <v>#REF!</v>
      </c>
      <c r="BZ20" s="25" t="e">
        <f>IF(#REF!=18,23,0)</f>
        <v>#REF!</v>
      </c>
      <c r="CA20" s="25" t="e">
        <f>IF(#REF!=19,22,0)</f>
        <v>#REF!</v>
      </c>
      <c r="CB20" s="25" t="e">
        <f>IF(#REF!=20,21,0)</f>
        <v>#REF!</v>
      </c>
      <c r="CC20" s="25" t="e">
        <f>IF(#REF!=21,20,0)</f>
        <v>#REF!</v>
      </c>
      <c r="CD20" s="25" t="e">
        <f>IF(#REF!=22,19,0)</f>
        <v>#REF!</v>
      </c>
      <c r="CE20" s="25" t="e">
        <f>IF(#REF!=23,18,0)</f>
        <v>#REF!</v>
      </c>
      <c r="CF20" s="25" t="e">
        <f>IF(#REF!=24,17,0)</f>
        <v>#REF!</v>
      </c>
      <c r="CG20" s="25" t="e">
        <f>IF(#REF!=25,16,0)</f>
        <v>#REF!</v>
      </c>
      <c r="CH20" s="25" t="e">
        <f>IF(#REF!=26,15,0)</f>
        <v>#REF!</v>
      </c>
      <c r="CI20" s="25" t="e">
        <f>IF(#REF!=27,14,0)</f>
        <v>#REF!</v>
      </c>
      <c r="CJ20" s="25" t="e">
        <f>IF(#REF!=28,13,0)</f>
        <v>#REF!</v>
      </c>
      <c r="CK20" s="25" t="e">
        <f>IF(#REF!=29,12,0)</f>
        <v>#REF!</v>
      </c>
      <c r="CL20" s="25" t="e">
        <f>IF(#REF!=30,11,0)</f>
        <v>#REF!</v>
      </c>
      <c r="CM20" s="25" t="e">
        <f>IF(#REF!=31,10,0)</f>
        <v>#REF!</v>
      </c>
      <c r="CN20" s="25" t="e">
        <f>IF(#REF!=32,9,0)</f>
        <v>#REF!</v>
      </c>
      <c r="CO20" s="25" t="e">
        <f>IF(#REF!=33,8,0)</f>
        <v>#REF!</v>
      </c>
      <c r="CP20" s="25" t="e">
        <f>IF(#REF!=34,7,0)</f>
        <v>#REF!</v>
      </c>
      <c r="CQ20" s="25" t="e">
        <f>IF(#REF!=35,6,0)</f>
        <v>#REF!</v>
      </c>
      <c r="CR20" s="25" t="e">
        <f>IF(#REF!=36,5,0)</f>
        <v>#REF!</v>
      </c>
      <c r="CS20" s="25" t="e">
        <f>IF(#REF!=37,4,0)</f>
        <v>#REF!</v>
      </c>
      <c r="CT20" s="25" t="e">
        <f>IF(#REF!=38,3,0)</f>
        <v>#REF!</v>
      </c>
      <c r="CU20" s="25" t="e">
        <f>IF(#REF!=39,2,0)</f>
        <v>#REF!</v>
      </c>
      <c r="CV20" s="25" t="e">
        <f>IF(#REF!=40,1,0)</f>
        <v>#REF!</v>
      </c>
      <c r="CW20" s="25" t="e">
        <f>IF(#REF!&gt;20,0,0)</f>
        <v>#REF!</v>
      </c>
      <c r="CX20" s="25" t="e">
        <f>IF(#REF!="сх",0,0)</f>
        <v>#REF!</v>
      </c>
      <c r="CY20" s="25" t="e">
        <f>SUM(BI20:CX20)</f>
        <v>#REF!</v>
      </c>
      <c r="CZ20" s="25" t="e">
        <f>IF(#REF!=1,45,0)</f>
        <v>#REF!</v>
      </c>
      <c r="DA20" s="25" t="e">
        <f>IF(#REF!=2,42,0)</f>
        <v>#REF!</v>
      </c>
      <c r="DB20" s="25" t="e">
        <f>IF(#REF!=3,40,0)</f>
        <v>#REF!</v>
      </c>
      <c r="DC20" s="25" t="e">
        <f>IF(#REF!=4,38,0)</f>
        <v>#REF!</v>
      </c>
      <c r="DD20" s="25" t="e">
        <f>IF(#REF!=5,36,0)</f>
        <v>#REF!</v>
      </c>
      <c r="DE20" s="25" t="e">
        <f>IF(#REF!=6,35,0)</f>
        <v>#REF!</v>
      </c>
      <c r="DF20" s="25" t="e">
        <f>IF(#REF!=7,34,0)</f>
        <v>#REF!</v>
      </c>
      <c r="DG20" s="25" t="e">
        <f>IF(#REF!=8,33,0)</f>
        <v>#REF!</v>
      </c>
      <c r="DH20" s="25" t="e">
        <f>IF(#REF!=9,32,0)</f>
        <v>#REF!</v>
      </c>
      <c r="DI20" s="25" t="e">
        <f>IF(#REF!=10,31,0)</f>
        <v>#REF!</v>
      </c>
      <c r="DJ20" s="25" t="e">
        <f>IF(#REF!=11,30,0)</f>
        <v>#REF!</v>
      </c>
      <c r="DK20" s="25" t="e">
        <f>IF(#REF!=12,29,0)</f>
        <v>#REF!</v>
      </c>
      <c r="DL20" s="25" t="e">
        <f>IF(#REF!=13,28,0)</f>
        <v>#REF!</v>
      </c>
      <c r="DM20" s="25" t="e">
        <f>IF(#REF!=14,27,0)</f>
        <v>#REF!</v>
      </c>
      <c r="DN20" s="25" t="e">
        <f>IF(#REF!=15,26,0)</f>
        <v>#REF!</v>
      </c>
      <c r="DO20" s="25" t="e">
        <f>IF(#REF!=16,25,0)</f>
        <v>#REF!</v>
      </c>
      <c r="DP20" s="25" t="e">
        <f>IF(#REF!=17,24,0)</f>
        <v>#REF!</v>
      </c>
      <c r="DQ20" s="25" t="e">
        <f>IF(#REF!=18,23,0)</f>
        <v>#REF!</v>
      </c>
      <c r="DR20" s="25" t="e">
        <f>IF(#REF!=19,22,0)</f>
        <v>#REF!</v>
      </c>
      <c r="DS20" s="25" t="e">
        <f>IF(#REF!=20,21,0)</f>
        <v>#REF!</v>
      </c>
      <c r="DT20" s="25" t="e">
        <f>IF(#REF!=21,20,0)</f>
        <v>#REF!</v>
      </c>
      <c r="DU20" s="25" t="e">
        <f>IF(#REF!=22,19,0)</f>
        <v>#REF!</v>
      </c>
      <c r="DV20" s="25" t="e">
        <f>IF(#REF!=23,18,0)</f>
        <v>#REF!</v>
      </c>
      <c r="DW20" s="25" t="e">
        <f>IF(#REF!=24,17,0)</f>
        <v>#REF!</v>
      </c>
      <c r="DX20" s="25" t="e">
        <f>IF(#REF!=25,16,0)</f>
        <v>#REF!</v>
      </c>
      <c r="DY20" s="25" t="e">
        <f>IF(#REF!=26,15,0)</f>
        <v>#REF!</v>
      </c>
      <c r="DZ20" s="25" t="e">
        <f>IF(#REF!=27,14,0)</f>
        <v>#REF!</v>
      </c>
      <c r="EA20" s="25" t="e">
        <f>IF(#REF!=28,13,0)</f>
        <v>#REF!</v>
      </c>
      <c r="EB20" s="25" t="e">
        <f>IF(#REF!=29,12,0)</f>
        <v>#REF!</v>
      </c>
      <c r="EC20" s="25" t="e">
        <f>IF(#REF!=30,11,0)</f>
        <v>#REF!</v>
      </c>
      <c r="ED20" s="25" t="e">
        <f>IF(#REF!=31,10,0)</f>
        <v>#REF!</v>
      </c>
      <c r="EE20" s="25" t="e">
        <f>IF(#REF!=32,9,0)</f>
        <v>#REF!</v>
      </c>
      <c r="EF20" s="25" t="e">
        <f>IF(#REF!=33,8,0)</f>
        <v>#REF!</v>
      </c>
      <c r="EG20" s="25" t="e">
        <f>IF(#REF!=34,7,0)</f>
        <v>#REF!</v>
      </c>
      <c r="EH20" s="25" t="e">
        <f>IF(#REF!=35,6,0)</f>
        <v>#REF!</v>
      </c>
      <c r="EI20" s="25" t="e">
        <f>IF(#REF!=36,5,0)</f>
        <v>#REF!</v>
      </c>
      <c r="EJ20" s="25" t="e">
        <f>IF(#REF!=37,4,0)</f>
        <v>#REF!</v>
      </c>
      <c r="EK20" s="25" t="e">
        <f>IF(#REF!=38,3,0)</f>
        <v>#REF!</v>
      </c>
      <c r="EL20" s="25" t="e">
        <f>IF(#REF!=39,2,0)</f>
        <v>#REF!</v>
      </c>
      <c r="EM20" s="25" t="e">
        <f>IF(#REF!=40,1,0)</f>
        <v>#REF!</v>
      </c>
      <c r="EN20" s="25" t="e">
        <f>IF(#REF!&gt;20,0,0)</f>
        <v>#REF!</v>
      </c>
      <c r="EO20" s="25" t="e">
        <f>IF(#REF!="сх",0,0)</f>
        <v>#REF!</v>
      </c>
      <c r="EP20" s="25" t="e">
        <f>SUM(CZ20:EO20)</f>
        <v>#REF!</v>
      </c>
      <c r="EQ20" s="25"/>
      <c r="ER20" s="25" t="e">
        <f>IF(#REF!="сх","ноль",IF(#REF!&gt;0,#REF!,"Ноль"))</f>
        <v>#REF!</v>
      </c>
      <c r="ES20" s="25" t="e">
        <f>IF(#REF!="сх","ноль",IF(#REF!&gt;0,#REF!,"Ноль"))</f>
        <v>#REF!</v>
      </c>
      <c r="ET20" s="25"/>
      <c r="EU20" s="25" t="e">
        <f>MIN(ER20,ES20)</f>
        <v>#REF!</v>
      </c>
      <c r="EV20" s="25" t="e">
        <f>IF(K20=#REF!,IF(#REF!&lt;#REF!,#REF!,EZ20),#REF!)</f>
        <v>#REF!</v>
      </c>
      <c r="EW20" s="25" t="e">
        <f>IF(K20=#REF!,IF(#REF!&lt;#REF!,0,1))</f>
        <v>#REF!</v>
      </c>
      <c r="EX20" s="25" t="e">
        <f>IF(AND(EU20&gt;=21,EU20&lt;&gt;0),EU20,IF(K20&lt;#REF!,"СТОП",EV20+EW20))</f>
        <v>#REF!</v>
      </c>
      <c r="EY20" s="25"/>
      <c r="EZ20" s="25">
        <v>15</v>
      </c>
      <c r="FA20" s="25">
        <v>16</v>
      </c>
      <c r="FB20" s="25"/>
      <c r="FC20" s="27" t="e">
        <f>IF(#REF!=1,25,0)</f>
        <v>#REF!</v>
      </c>
      <c r="FD20" s="27" t="e">
        <f>IF(#REF!=2,22,0)</f>
        <v>#REF!</v>
      </c>
      <c r="FE20" s="27" t="e">
        <f>IF(#REF!=3,20,0)</f>
        <v>#REF!</v>
      </c>
      <c r="FF20" s="27" t="e">
        <f>IF(#REF!=4,18,0)</f>
        <v>#REF!</v>
      </c>
      <c r="FG20" s="27" t="e">
        <f>IF(#REF!=5,16,0)</f>
        <v>#REF!</v>
      </c>
      <c r="FH20" s="27" t="e">
        <f>IF(#REF!=6,15,0)</f>
        <v>#REF!</v>
      </c>
      <c r="FI20" s="27" t="e">
        <f>IF(#REF!=7,14,0)</f>
        <v>#REF!</v>
      </c>
      <c r="FJ20" s="27" t="e">
        <f>IF(#REF!=8,13,0)</f>
        <v>#REF!</v>
      </c>
      <c r="FK20" s="27" t="e">
        <f>IF(#REF!=9,12,0)</f>
        <v>#REF!</v>
      </c>
      <c r="FL20" s="27" t="e">
        <f>IF(#REF!=10,11,0)</f>
        <v>#REF!</v>
      </c>
      <c r="FM20" s="27" t="e">
        <f>IF(#REF!=11,10,0)</f>
        <v>#REF!</v>
      </c>
      <c r="FN20" s="27" t="e">
        <f>IF(#REF!=12,9,0)</f>
        <v>#REF!</v>
      </c>
      <c r="FO20" s="27" t="e">
        <f>IF(#REF!=13,8,0)</f>
        <v>#REF!</v>
      </c>
      <c r="FP20" s="27" t="e">
        <f>IF(#REF!=14,7,0)</f>
        <v>#REF!</v>
      </c>
      <c r="FQ20" s="27" t="e">
        <f>IF(#REF!=15,6,0)</f>
        <v>#REF!</v>
      </c>
      <c r="FR20" s="27" t="e">
        <f>IF(#REF!=16,5,0)</f>
        <v>#REF!</v>
      </c>
      <c r="FS20" s="27" t="e">
        <f>IF(#REF!=17,4,0)</f>
        <v>#REF!</v>
      </c>
      <c r="FT20" s="27" t="e">
        <f>IF(#REF!=18,3,0)</f>
        <v>#REF!</v>
      </c>
      <c r="FU20" s="27" t="e">
        <f>IF(#REF!=19,2,0)</f>
        <v>#REF!</v>
      </c>
      <c r="FV20" s="27" t="e">
        <f>IF(#REF!=20,1,0)</f>
        <v>#REF!</v>
      </c>
      <c r="FW20" s="27" t="e">
        <f>IF(#REF!&gt;20,0,0)</f>
        <v>#REF!</v>
      </c>
      <c r="FX20" s="27" t="e">
        <f>IF(#REF!="сх",0,0)</f>
        <v>#REF!</v>
      </c>
      <c r="FY20" s="27" t="e">
        <f>SUM(FC20:FX20)</f>
        <v>#REF!</v>
      </c>
      <c r="FZ20" s="27" t="e">
        <f>IF(#REF!=1,25,0)</f>
        <v>#REF!</v>
      </c>
      <c r="GA20" s="27" t="e">
        <f>IF(#REF!=2,22,0)</f>
        <v>#REF!</v>
      </c>
      <c r="GB20" s="27" t="e">
        <f>IF(#REF!=3,20,0)</f>
        <v>#REF!</v>
      </c>
      <c r="GC20" s="27" t="e">
        <f>IF(#REF!=4,18,0)</f>
        <v>#REF!</v>
      </c>
      <c r="GD20" s="27" t="e">
        <f>IF(#REF!=5,16,0)</f>
        <v>#REF!</v>
      </c>
      <c r="GE20" s="27" t="e">
        <f>IF(#REF!=6,15,0)</f>
        <v>#REF!</v>
      </c>
      <c r="GF20" s="27" t="e">
        <f>IF(#REF!=7,14,0)</f>
        <v>#REF!</v>
      </c>
      <c r="GG20" s="27" t="e">
        <f>IF(#REF!=8,13,0)</f>
        <v>#REF!</v>
      </c>
      <c r="GH20" s="27" t="e">
        <f>IF(#REF!=9,12,0)</f>
        <v>#REF!</v>
      </c>
      <c r="GI20" s="27" t="e">
        <f>IF(#REF!=10,11,0)</f>
        <v>#REF!</v>
      </c>
      <c r="GJ20" s="27" t="e">
        <f>IF(#REF!=11,10,0)</f>
        <v>#REF!</v>
      </c>
      <c r="GK20" s="27" t="e">
        <f>IF(#REF!=12,9,0)</f>
        <v>#REF!</v>
      </c>
      <c r="GL20" s="27" t="e">
        <f>IF(#REF!=13,8,0)</f>
        <v>#REF!</v>
      </c>
      <c r="GM20" s="27" t="e">
        <f>IF(#REF!=14,7,0)</f>
        <v>#REF!</v>
      </c>
      <c r="GN20" s="27" t="e">
        <f>IF(#REF!=15,6,0)</f>
        <v>#REF!</v>
      </c>
      <c r="GO20" s="27" t="e">
        <f>IF(#REF!=16,5,0)</f>
        <v>#REF!</v>
      </c>
      <c r="GP20" s="27" t="e">
        <f>IF(#REF!=17,4,0)</f>
        <v>#REF!</v>
      </c>
      <c r="GQ20" s="27" t="e">
        <f>IF(#REF!=18,3,0)</f>
        <v>#REF!</v>
      </c>
      <c r="GR20" s="27" t="e">
        <f>IF(#REF!=19,2,0)</f>
        <v>#REF!</v>
      </c>
      <c r="GS20" s="27" t="e">
        <f>IF(#REF!=20,1,0)</f>
        <v>#REF!</v>
      </c>
      <c r="GT20" s="27" t="e">
        <f>IF(#REF!&gt;20,0,0)</f>
        <v>#REF!</v>
      </c>
      <c r="GU20" s="27" t="e">
        <f>IF(#REF!="сх",0,0)</f>
        <v>#REF!</v>
      </c>
      <c r="GV20" s="27" t="e">
        <f>SUM(FZ20:GU20)</f>
        <v>#REF!</v>
      </c>
      <c r="GW20" s="27" t="e">
        <f>IF(#REF!=1,100,0)</f>
        <v>#REF!</v>
      </c>
      <c r="GX20" s="27" t="e">
        <f>IF(#REF!=2,98,0)</f>
        <v>#REF!</v>
      </c>
      <c r="GY20" s="27" t="e">
        <f>IF(#REF!=3,95,0)</f>
        <v>#REF!</v>
      </c>
      <c r="GZ20" s="27" t="e">
        <f>IF(#REF!=4,93,0)</f>
        <v>#REF!</v>
      </c>
      <c r="HA20" s="27" t="e">
        <f>IF(#REF!=5,90,0)</f>
        <v>#REF!</v>
      </c>
      <c r="HB20" s="27" t="e">
        <f>IF(#REF!=6,88,0)</f>
        <v>#REF!</v>
      </c>
      <c r="HC20" s="27" t="e">
        <f>IF(#REF!=7,85,0)</f>
        <v>#REF!</v>
      </c>
      <c r="HD20" s="27" t="e">
        <f>IF(#REF!=8,83,0)</f>
        <v>#REF!</v>
      </c>
      <c r="HE20" s="27" t="e">
        <f>IF(#REF!=9,80,0)</f>
        <v>#REF!</v>
      </c>
      <c r="HF20" s="27" t="e">
        <f>IF(#REF!=10,78,0)</f>
        <v>#REF!</v>
      </c>
      <c r="HG20" s="27" t="e">
        <f>IF(#REF!=11,75,0)</f>
        <v>#REF!</v>
      </c>
      <c r="HH20" s="27" t="e">
        <f>IF(#REF!=12,73,0)</f>
        <v>#REF!</v>
      </c>
      <c r="HI20" s="27" t="e">
        <f>IF(#REF!=13,70,0)</f>
        <v>#REF!</v>
      </c>
      <c r="HJ20" s="27" t="e">
        <f>IF(#REF!=14,68,0)</f>
        <v>#REF!</v>
      </c>
      <c r="HK20" s="27" t="e">
        <f>IF(#REF!=15,65,0)</f>
        <v>#REF!</v>
      </c>
      <c r="HL20" s="27" t="e">
        <f>IF(#REF!=16,63,0)</f>
        <v>#REF!</v>
      </c>
      <c r="HM20" s="27" t="e">
        <f>IF(#REF!=17,60,0)</f>
        <v>#REF!</v>
      </c>
      <c r="HN20" s="27" t="e">
        <f>IF(#REF!=18,58,0)</f>
        <v>#REF!</v>
      </c>
      <c r="HO20" s="27" t="e">
        <f>IF(#REF!=19,55,0)</f>
        <v>#REF!</v>
      </c>
      <c r="HP20" s="27" t="e">
        <f>IF(#REF!=20,53,0)</f>
        <v>#REF!</v>
      </c>
      <c r="HQ20" s="27" t="e">
        <f>IF(#REF!&gt;20,0,0)</f>
        <v>#REF!</v>
      </c>
      <c r="HR20" s="27" t="e">
        <f>IF(#REF!="сх",0,0)</f>
        <v>#REF!</v>
      </c>
      <c r="HS20" s="27" t="e">
        <f>SUM(GW20:HR20)</f>
        <v>#REF!</v>
      </c>
      <c r="HT20" s="27" t="e">
        <f>IF(#REF!=1,100,0)</f>
        <v>#REF!</v>
      </c>
      <c r="HU20" s="27" t="e">
        <f>IF(#REF!=2,98,0)</f>
        <v>#REF!</v>
      </c>
      <c r="HV20" s="27" t="e">
        <f>IF(#REF!=3,95,0)</f>
        <v>#REF!</v>
      </c>
      <c r="HW20" s="27" t="e">
        <f>IF(#REF!=4,93,0)</f>
        <v>#REF!</v>
      </c>
      <c r="HX20" s="27" t="e">
        <f>IF(#REF!=5,90,0)</f>
        <v>#REF!</v>
      </c>
      <c r="HY20" s="27" t="e">
        <f>IF(#REF!=6,88,0)</f>
        <v>#REF!</v>
      </c>
      <c r="HZ20" s="27" t="e">
        <f>IF(#REF!=7,85,0)</f>
        <v>#REF!</v>
      </c>
      <c r="IA20" s="27" t="e">
        <f>IF(#REF!=8,83,0)</f>
        <v>#REF!</v>
      </c>
      <c r="IB20" s="27" t="e">
        <f>IF(#REF!=9,80,0)</f>
        <v>#REF!</v>
      </c>
      <c r="IC20" s="27" t="e">
        <f>IF(#REF!=10,78,0)</f>
        <v>#REF!</v>
      </c>
      <c r="ID20" s="27" t="e">
        <f>IF(#REF!=11,75,0)</f>
        <v>#REF!</v>
      </c>
      <c r="IE20" s="27" t="e">
        <f>IF(#REF!=12,73,0)</f>
        <v>#REF!</v>
      </c>
      <c r="IF20" s="27" t="e">
        <f>IF(#REF!=13,70,0)</f>
        <v>#REF!</v>
      </c>
      <c r="IG20" s="27" t="e">
        <f>IF(#REF!=14,68,0)</f>
        <v>#REF!</v>
      </c>
      <c r="IH20" s="27" t="e">
        <f>IF(#REF!=15,65,0)</f>
        <v>#REF!</v>
      </c>
      <c r="II20" s="27" t="e">
        <f>IF(#REF!=16,63,0)</f>
        <v>#REF!</v>
      </c>
      <c r="IJ20" s="27" t="e">
        <f>IF(#REF!=17,60,0)</f>
        <v>#REF!</v>
      </c>
      <c r="IK20" s="27" t="e">
        <f>IF(#REF!=18,58,0)</f>
        <v>#REF!</v>
      </c>
      <c r="IL20" s="27" t="e">
        <f>IF(#REF!=19,55,0)</f>
        <v>#REF!</v>
      </c>
      <c r="IM20" s="27" t="e">
        <f>IF(#REF!=20,53,0)</f>
        <v>#REF!</v>
      </c>
      <c r="IN20" s="27" t="e">
        <f>IF(#REF!&gt;20,0,0)</f>
        <v>#REF!</v>
      </c>
      <c r="IO20" s="27" t="e">
        <f>IF(#REF!="сх",0,0)</f>
        <v>#REF!</v>
      </c>
      <c r="IP20" s="27" t="e">
        <f>SUM(HT20:IO20)</f>
        <v>#REF!</v>
      </c>
      <c r="IQ20" s="25"/>
      <c r="IR20" s="25"/>
      <c r="IS20" s="25"/>
      <c r="IT20" s="25"/>
      <c r="IU20" s="25"/>
      <c r="IV20" s="25"/>
    </row>
    <row r="21" spans="1:256" s="3" customFormat="1" ht="34.5">
      <c r="A21" s="108"/>
      <c r="B21" s="104"/>
      <c r="C21" s="104"/>
      <c r="D21" s="46" t="s">
        <v>47</v>
      </c>
      <c r="E21" s="44">
        <v>65</v>
      </c>
      <c r="F21" s="44">
        <v>76</v>
      </c>
      <c r="G21" s="56">
        <v>2</v>
      </c>
      <c r="H21" s="57">
        <v>42</v>
      </c>
      <c r="I21" s="39" t="s">
        <v>92</v>
      </c>
      <c r="J21" s="40">
        <v>0</v>
      </c>
      <c r="K21" s="108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108"/>
      <c r="B22" s="104"/>
      <c r="C22" s="104"/>
      <c r="D22" s="46" t="s">
        <v>48</v>
      </c>
      <c r="E22" s="44">
        <v>85</v>
      </c>
      <c r="F22" s="44">
        <v>25</v>
      </c>
      <c r="G22" s="56">
        <v>12</v>
      </c>
      <c r="H22" s="57">
        <v>29</v>
      </c>
      <c r="I22" s="39" t="s">
        <v>92</v>
      </c>
      <c r="J22" s="40">
        <v>0</v>
      </c>
      <c r="K22" s="108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4.5">
      <c r="A23" s="108"/>
      <c r="B23" s="104"/>
      <c r="C23" s="104"/>
      <c r="D23" s="46" t="s">
        <v>49</v>
      </c>
      <c r="E23" s="44" t="s">
        <v>32</v>
      </c>
      <c r="F23" s="44">
        <v>141</v>
      </c>
      <c r="G23" s="56">
        <v>2</v>
      </c>
      <c r="H23" s="57">
        <v>42</v>
      </c>
      <c r="I23" s="39" t="s">
        <v>92</v>
      </c>
      <c r="J23" s="40">
        <v>0</v>
      </c>
      <c r="K23" s="108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5.25" thickBot="1">
      <c r="A24" s="109"/>
      <c r="B24" s="110"/>
      <c r="C24" s="110"/>
      <c r="D24" s="47" t="s">
        <v>50</v>
      </c>
      <c r="E24" s="67" t="s">
        <v>33</v>
      </c>
      <c r="F24" s="67">
        <v>38</v>
      </c>
      <c r="G24" s="65">
        <v>3</v>
      </c>
      <c r="H24" s="66">
        <v>40</v>
      </c>
      <c r="I24" s="41" t="s">
        <v>92</v>
      </c>
      <c r="J24" s="42">
        <v>0</v>
      </c>
      <c r="K24" s="109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4.5">
      <c r="A25" s="107">
        <v>4</v>
      </c>
      <c r="B25" s="103" t="s">
        <v>37</v>
      </c>
      <c r="C25" s="105" t="s">
        <v>38</v>
      </c>
      <c r="D25" s="58" t="s">
        <v>39</v>
      </c>
      <c r="E25" s="43">
        <v>65</v>
      </c>
      <c r="F25" s="63">
        <v>145</v>
      </c>
      <c r="G25" s="37">
        <v>16</v>
      </c>
      <c r="H25" s="38">
        <v>25</v>
      </c>
      <c r="I25" s="37" t="s">
        <v>92</v>
      </c>
      <c r="J25" s="38">
        <v>0</v>
      </c>
      <c r="K25" s="100">
        <v>134</v>
      </c>
      <c r="L25" s="24" t="e">
        <f>#REF!+#REF!</f>
        <v>#REF!</v>
      </c>
      <c r="M25" s="25"/>
      <c r="N25" s="26"/>
      <c r="O25" s="25" t="e">
        <f>IF(#REF!=1,25,0)</f>
        <v>#REF!</v>
      </c>
      <c r="P25" s="25" t="e">
        <f>IF(#REF!=2,22,0)</f>
        <v>#REF!</v>
      </c>
      <c r="Q25" s="25" t="e">
        <f>IF(#REF!=3,20,0)</f>
        <v>#REF!</v>
      </c>
      <c r="R25" s="25" t="e">
        <f>IF(#REF!=4,18,0)</f>
        <v>#REF!</v>
      </c>
      <c r="S25" s="25" t="e">
        <f>IF(#REF!=5,16,0)</f>
        <v>#REF!</v>
      </c>
      <c r="T25" s="25" t="e">
        <f>IF(#REF!=6,15,0)</f>
        <v>#REF!</v>
      </c>
      <c r="U25" s="25" t="e">
        <f>IF(#REF!=7,14,0)</f>
        <v>#REF!</v>
      </c>
      <c r="V25" s="25" t="e">
        <f>IF(#REF!=8,13,0)</f>
        <v>#REF!</v>
      </c>
      <c r="W25" s="25" t="e">
        <f>IF(#REF!=9,12,0)</f>
        <v>#REF!</v>
      </c>
      <c r="X25" s="25" t="e">
        <f>IF(#REF!=10,11,0)</f>
        <v>#REF!</v>
      </c>
      <c r="Y25" s="25" t="e">
        <f>IF(#REF!=11,10,0)</f>
        <v>#REF!</v>
      </c>
      <c r="Z25" s="25" t="e">
        <f>IF(#REF!=12,9,0)</f>
        <v>#REF!</v>
      </c>
      <c r="AA25" s="25" t="e">
        <f>IF(#REF!=13,8,0)</f>
        <v>#REF!</v>
      </c>
      <c r="AB25" s="25" t="e">
        <f>IF(#REF!=14,7,0)</f>
        <v>#REF!</v>
      </c>
      <c r="AC25" s="25" t="e">
        <f>IF(#REF!=15,6,0)</f>
        <v>#REF!</v>
      </c>
      <c r="AD25" s="25" t="e">
        <f>IF(#REF!=16,5,0)</f>
        <v>#REF!</v>
      </c>
      <c r="AE25" s="25" t="e">
        <f>IF(#REF!=17,4,0)</f>
        <v>#REF!</v>
      </c>
      <c r="AF25" s="25" t="e">
        <f>IF(#REF!=18,3,0)</f>
        <v>#REF!</v>
      </c>
      <c r="AG25" s="25" t="e">
        <f>IF(#REF!=19,2,0)</f>
        <v>#REF!</v>
      </c>
      <c r="AH25" s="25" t="e">
        <f>IF(#REF!=20,1,0)</f>
        <v>#REF!</v>
      </c>
      <c r="AI25" s="25" t="e">
        <f>IF(#REF!&gt;20,0,0)</f>
        <v>#REF!</v>
      </c>
      <c r="AJ25" s="25" t="e">
        <f>IF(#REF!="сх",0,0)</f>
        <v>#REF!</v>
      </c>
      <c r="AK25" s="25" t="e">
        <f>SUM(O25:AI25)</f>
        <v>#REF!</v>
      </c>
      <c r="AL25" s="25" t="e">
        <f>IF(#REF!=1,25,0)</f>
        <v>#REF!</v>
      </c>
      <c r="AM25" s="25" t="e">
        <f>IF(#REF!=2,22,0)</f>
        <v>#REF!</v>
      </c>
      <c r="AN25" s="25" t="e">
        <f>IF(#REF!=3,20,0)</f>
        <v>#REF!</v>
      </c>
      <c r="AO25" s="25" t="e">
        <f>IF(#REF!=4,18,0)</f>
        <v>#REF!</v>
      </c>
      <c r="AP25" s="25" t="e">
        <f>IF(#REF!=5,16,0)</f>
        <v>#REF!</v>
      </c>
      <c r="AQ25" s="25" t="e">
        <f>IF(#REF!=6,15,0)</f>
        <v>#REF!</v>
      </c>
      <c r="AR25" s="25" t="e">
        <f>IF(#REF!=7,14,0)</f>
        <v>#REF!</v>
      </c>
      <c r="AS25" s="25" t="e">
        <f>IF(#REF!=8,13,0)</f>
        <v>#REF!</v>
      </c>
      <c r="AT25" s="25" t="e">
        <f>IF(#REF!=9,12,0)</f>
        <v>#REF!</v>
      </c>
      <c r="AU25" s="25" t="e">
        <f>IF(#REF!=10,11,0)</f>
        <v>#REF!</v>
      </c>
      <c r="AV25" s="25" t="e">
        <f>IF(#REF!=11,10,0)</f>
        <v>#REF!</v>
      </c>
      <c r="AW25" s="25" t="e">
        <f>IF(#REF!=12,9,0)</f>
        <v>#REF!</v>
      </c>
      <c r="AX25" s="25" t="e">
        <f>IF(#REF!=13,8,0)</f>
        <v>#REF!</v>
      </c>
      <c r="AY25" s="25" t="e">
        <f>IF(#REF!=14,7,0)</f>
        <v>#REF!</v>
      </c>
      <c r="AZ25" s="25" t="e">
        <f>IF(#REF!=15,6,0)</f>
        <v>#REF!</v>
      </c>
      <c r="BA25" s="25" t="e">
        <f>IF(#REF!=16,5,0)</f>
        <v>#REF!</v>
      </c>
      <c r="BB25" s="25" t="e">
        <f>IF(#REF!=17,4,0)</f>
        <v>#REF!</v>
      </c>
      <c r="BC25" s="25" t="e">
        <f>IF(#REF!=18,3,0)</f>
        <v>#REF!</v>
      </c>
      <c r="BD25" s="25" t="e">
        <f>IF(#REF!=19,2,0)</f>
        <v>#REF!</v>
      </c>
      <c r="BE25" s="25" t="e">
        <f>IF(#REF!=20,1,0)</f>
        <v>#REF!</v>
      </c>
      <c r="BF25" s="25" t="e">
        <f>IF(#REF!&gt;20,0,0)</f>
        <v>#REF!</v>
      </c>
      <c r="BG25" s="25" t="e">
        <f>IF(#REF!="сх",0,0)</f>
        <v>#REF!</v>
      </c>
      <c r="BH25" s="25" t="e">
        <f>SUM(AL25:BF25)</f>
        <v>#REF!</v>
      </c>
      <c r="BI25" s="25" t="e">
        <f>IF(#REF!=1,45,0)</f>
        <v>#REF!</v>
      </c>
      <c r="BJ25" s="25" t="e">
        <f>IF(#REF!=2,42,0)</f>
        <v>#REF!</v>
      </c>
      <c r="BK25" s="25" t="e">
        <f>IF(#REF!=3,40,0)</f>
        <v>#REF!</v>
      </c>
      <c r="BL25" s="25" t="e">
        <f>IF(#REF!=4,38,0)</f>
        <v>#REF!</v>
      </c>
      <c r="BM25" s="25" t="e">
        <f>IF(#REF!=5,36,0)</f>
        <v>#REF!</v>
      </c>
      <c r="BN25" s="25" t="e">
        <f>IF(#REF!=6,35,0)</f>
        <v>#REF!</v>
      </c>
      <c r="BO25" s="25" t="e">
        <f>IF(#REF!=7,34,0)</f>
        <v>#REF!</v>
      </c>
      <c r="BP25" s="25" t="e">
        <f>IF(#REF!=8,33,0)</f>
        <v>#REF!</v>
      </c>
      <c r="BQ25" s="25" t="e">
        <f>IF(#REF!=9,32,0)</f>
        <v>#REF!</v>
      </c>
      <c r="BR25" s="25" t="e">
        <f>IF(#REF!=10,31,0)</f>
        <v>#REF!</v>
      </c>
      <c r="BS25" s="25" t="e">
        <f>IF(#REF!=11,30,0)</f>
        <v>#REF!</v>
      </c>
      <c r="BT25" s="25" t="e">
        <f>IF(#REF!=12,29,0)</f>
        <v>#REF!</v>
      </c>
      <c r="BU25" s="25" t="e">
        <f>IF(#REF!=13,28,0)</f>
        <v>#REF!</v>
      </c>
      <c r="BV25" s="25" t="e">
        <f>IF(#REF!=14,27,0)</f>
        <v>#REF!</v>
      </c>
      <c r="BW25" s="25" t="e">
        <f>IF(#REF!=15,26,0)</f>
        <v>#REF!</v>
      </c>
      <c r="BX25" s="25" t="e">
        <f>IF(#REF!=16,25,0)</f>
        <v>#REF!</v>
      </c>
      <c r="BY25" s="25" t="e">
        <f>IF(#REF!=17,24,0)</f>
        <v>#REF!</v>
      </c>
      <c r="BZ25" s="25" t="e">
        <f>IF(#REF!=18,23,0)</f>
        <v>#REF!</v>
      </c>
      <c r="CA25" s="25" t="e">
        <f>IF(#REF!=19,22,0)</f>
        <v>#REF!</v>
      </c>
      <c r="CB25" s="25" t="e">
        <f>IF(#REF!=20,21,0)</f>
        <v>#REF!</v>
      </c>
      <c r="CC25" s="25" t="e">
        <f>IF(#REF!=21,20,0)</f>
        <v>#REF!</v>
      </c>
      <c r="CD25" s="25" t="e">
        <f>IF(#REF!=22,19,0)</f>
        <v>#REF!</v>
      </c>
      <c r="CE25" s="25" t="e">
        <f>IF(#REF!=23,18,0)</f>
        <v>#REF!</v>
      </c>
      <c r="CF25" s="25" t="e">
        <f>IF(#REF!=24,17,0)</f>
        <v>#REF!</v>
      </c>
      <c r="CG25" s="25" t="e">
        <f>IF(#REF!=25,16,0)</f>
        <v>#REF!</v>
      </c>
      <c r="CH25" s="25" t="e">
        <f>IF(#REF!=26,15,0)</f>
        <v>#REF!</v>
      </c>
      <c r="CI25" s="25" t="e">
        <f>IF(#REF!=27,14,0)</f>
        <v>#REF!</v>
      </c>
      <c r="CJ25" s="25" t="e">
        <f>IF(#REF!=28,13,0)</f>
        <v>#REF!</v>
      </c>
      <c r="CK25" s="25" t="e">
        <f>IF(#REF!=29,12,0)</f>
        <v>#REF!</v>
      </c>
      <c r="CL25" s="25" t="e">
        <f>IF(#REF!=30,11,0)</f>
        <v>#REF!</v>
      </c>
      <c r="CM25" s="25" t="e">
        <f>IF(#REF!=31,10,0)</f>
        <v>#REF!</v>
      </c>
      <c r="CN25" s="25" t="e">
        <f>IF(#REF!=32,9,0)</f>
        <v>#REF!</v>
      </c>
      <c r="CO25" s="25" t="e">
        <f>IF(#REF!=33,8,0)</f>
        <v>#REF!</v>
      </c>
      <c r="CP25" s="25" t="e">
        <f>IF(#REF!=34,7,0)</f>
        <v>#REF!</v>
      </c>
      <c r="CQ25" s="25" t="e">
        <f>IF(#REF!=35,6,0)</f>
        <v>#REF!</v>
      </c>
      <c r="CR25" s="25" t="e">
        <f>IF(#REF!=36,5,0)</f>
        <v>#REF!</v>
      </c>
      <c r="CS25" s="25" t="e">
        <f>IF(#REF!=37,4,0)</f>
        <v>#REF!</v>
      </c>
      <c r="CT25" s="25" t="e">
        <f>IF(#REF!=38,3,0)</f>
        <v>#REF!</v>
      </c>
      <c r="CU25" s="25" t="e">
        <f>IF(#REF!=39,2,0)</f>
        <v>#REF!</v>
      </c>
      <c r="CV25" s="25" t="e">
        <f>IF(#REF!=40,1,0)</f>
        <v>#REF!</v>
      </c>
      <c r="CW25" s="25" t="e">
        <f>IF(#REF!&gt;20,0,0)</f>
        <v>#REF!</v>
      </c>
      <c r="CX25" s="25" t="e">
        <f>IF(#REF!="сх",0,0)</f>
        <v>#REF!</v>
      </c>
      <c r="CY25" s="25" t="e">
        <f>SUM(BI25:CX25)</f>
        <v>#REF!</v>
      </c>
      <c r="CZ25" s="25" t="e">
        <f>IF(#REF!=1,45,0)</f>
        <v>#REF!</v>
      </c>
      <c r="DA25" s="25" t="e">
        <f>IF(#REF!=2,42,0)</f>
        <v>#REF!</v>
      </c>
      <c r="DB25" s="25" t="e">
        <f>IF(#REF!=3,40,0)</f>
        <v>#REF!</v>
      </c>
      <c r="DC25" s="25" t="e">
        <f>IF(#REF!=4,38,0)</f>
        <v>#REF!</v>
      </c>
      <c r="DD25" s="25" t="e">
        <f>IF(#REF!=5,36,0)</f>
        <v>#REF!</v>
      </c>
      <c r="DE25" s="25" t="e">
        <f>IF(#REF!=6,35,0)</f>
        <v>#REF!</v>
      </c>
      <c r="DF25" s="25" t="e">
        <f>IF(#REF!=7,34,0)</f>
        <v>#REF!</v>
      </c>
      <c r="DG25" s="25" t="e">
        <f>IF(#REF!=8,33,0)</f>
        <v>#REF!</v>
      </c>
      <c r="DH25" s="25" t="e">
        <f>IF(#REF!=9,32,0)</f>
        <v>#REF!</v>
      </c>
      <c r="DI25" s="25" t="e">
        <f>IF(#REF!=10,31,0)</f>
        <v>#REF!</v>
      </c>
      <c r="DJ25" s="25" t="e">
        <f>IF(#REF!=11,30,0)</f>
        <v>#REF!</v>
      </c>
      <c r="DK25" s="25" t="e">
        <f>IF(#REF!=12,29,0)</f>
        <v>#REF!</v>
      </c>
      <c r="DL25" s="25" t="e">
        <f>IF(#REF!=13,28,0)</f>
        <v>#REF!</v>
      </c>
      <c r="DM25" s="25" t="e">
        <f>IF(#REF!=14,27,0)</f>
        <v>#REF!</v>
      </c>
      <c r="DN25" s="25" t="e">
        <f>IF(#REF!=15,26,0)</f>
        <v>#REF!</v>
      </c>
      <c r="DO25" s="25" t="e">
        <f>IF(#REF!=16,25,0)</f>
        <v>#REF!</v>
      </c>
      <c r="DP25" s="25" t="e">
        <f>IF(#REF!=17,24,0)</f>
        <v>#REF!</v>
      </c>
      <c r="DQ25" s="25" t="e">
        <f>IF(#REF!=18,23,0)</f>
        <v>#REF!</v>
      </c>
      <c r="DR25" s="25" t="e">
        <f>IF(#REF!=19,22,0)</f>
        <v>#REF!</v>
      </c>
      <c r="DS25" s="25" t="e">
        <f>IF(#REF!=20,21,0)</f>
        <v>#REF!</v>
      </c>
      <c r="DT25" s="25" t="e">
        <f>IF(#REF!=21,20,0)</f>
        <v>#REF!</v>
      </c>
      <c r="DU25" s="25" t="e">
        <f>IF(#REF!=22,19,0)</f>
        <v>#REF!</v>
      </c>
      <c r="DV25" s="25" t="e">
        <f>IF(#REF!=23,18,0)</f>
        <v>#REF!</v>
      </c>
      <c r="DW25" s="25" t="e">
        <f>IF(#REF!=24,17,0)</f>
        <v>#REF!</v>
      </c>
      <c r="DX25" s="25" t="e">
        <f>IF(#REF!=25,16,0)</f>
        <v>#REF!</v>
      </c>
      <c r="DY25" s="25" t="e">
        <f>IF(#REF!=26,15,0)</f>
        <v>#REF!</v>
      </c>
      <c r="DZ25" s="25" t="e">
        <f>IF(#REF!=27,14,0)</f>
        <v>#REF!</v>
      </c>
      <c r="EA25" s="25" t="e">
        <f>IF(#REF!=28,13,0)</f>
        <v>#REF!</v>
      </c>
      <c r="EB25" s="25" t="e">
        <f>IF(#REF!=29,12,0)</f>
        <v>#REF!</v>
      </c>
      <c r="EC25" s="25" t="e">
        <f>IF(#REF!=30,11,0)</f>
        <v>#REF!</v>
      </c>
      <c r="ED25" s="25" t="e">
        <f>IF(#REF!=31,10,0)</f>
        <v>#REF!</v>
      </c>
      <c r="EE25" s="25" t="e">
        <f>IF(#REF!=32,9,0)</f>
        <v>#REF!</v>
      </c>
      <c r="EF25" s="25" t="e">
        <f>IF(#REF!=33,8,0)</f>
        <v>#REF!</v>
      </c>
      <c r="EG25" s="25" t="e">
        <f>IF(#REF!=34,7,0)</f>
        <v>#REF!</v>
      </c>
      <c r="EH25" s="25" t="e">
        <f>IF(#REF!=35,6,0)</f>
        <v>#REF!</v>
      </c>
      <c r="EI25" s="25" t="e">
        <f>IF(#REF!=36,5,0)</f>
        <v>#REF!</v>
      </c>
      <c r="EJ25" s="25" t="e">
        <f>IF(#REF!=37,4,0)</f>
        <v>#REF!</v>
      </c>
      <c r="EK25" s="25" t="e">
        <f>IF(#REF!=38,3,0)</f>
        <v>#REF!</v>
      </c>
      <c r="EL25" s="25" t="e">
        <f>IF(#REF!=39,2,0)</f>
        <v>#REF!</v>
      </c>
      <c r="EM25" s="25" t="e">
        <f>IF(#REF!=40,1,0)</f>
        <v>#REF!</v>
      </c>
      <c r="EN25" s="25" t="e">
        <f>IF(#REF!&gt;20,0,0)</f>
        <v>#REF!</v>
      </c>
      <c r="EO25" s="25" t="e">
        <f>IF(#REF!="сх",0,0)</f>
        <v>#REF!</v>
      </c>
      <c r="EP25" s="25" t="e">
        <f>SUM(CZ25:EO25)</f>
        <v>#REF!</v>
      </c>
      <c r="EQ25" s="25"/>
      <c r="ER25" s="25" t="e">
        <f>IF(#REF!="сх","ноль",IF(#REF!&gt;0,#REF!,"Ноль"))</f>
        <v>#REF!</v>
      </c>
      <c r="ES25" s="25" t="e">
        <f>IF(#REF!="сх","ноль",IF(#REF!&gt;0,#REF!,"Ноль"))</f>
        <v>#REF!</v>
      </c>
      <c r="ET25" s="25"/>
      <c r="EU25" s="25" t="e">
        <f>MIN(ER25,ES25)</f>
        <v>#REF!</v>
      </c>
      <c r="EV25" s="25" t="e">
        <f>IF(K25=#REF!,IF(#REF!&lt;#REF!,#REF!,EZ25),#REF!)</f>
        <v>#REF!</v>
      </c>
      <c r="EW25" s="25" t="e">
        <f>IF(K25=#REF!,IF(#REF!&lt;#REF!,0,1))</f>
        <v>#REF!</v>
      </c>
      <c r="EX25" s="25" t="e">
        <f>IF(AND(EU25&gt;=21,EU25&lt;&gt;0),EU25,IF(K25&lt;#REF!,"СТОП",EV25+EW25))</f>
        <v>#REF!</v>
      </c>
      <c r="EY25" s="25"/>
      <c r="EZ25" s="25">
        <v>15</v>
      </c>
      <c r="FA25" s="25">
        <v>16</v>
      </c>
      <c r="FB25" s="25"/>
      <c r="FC25" s="27" t="e">
        <f>IF(#REF!=1,25,0)</f>
        <v>#REF!</v>
      </c>
      <c r="FD25" s="27" t="e">
        <f>IF(#REF!=2,22,0)</f>
        <v>#REF!</v>
      </c>
      <c r="FE25" s="27" t="e">
        <f>IF(#REF!=3,20,0)</f>
        <v>#REF!</v>
      </c>
      <c r="FF25" s="27" t="e">
        <f>IF(#REF!=4,18,0)</f>
        <v>#REF!</v>
      </c>
      <c r="FG25" s="27" t="e">
        <f>IF(#REF!=5,16,0)</f>
        <v>#REF!</v>
      </c>
      <c r="FH25" s="27" t="e">
        <f>IF(#REF!=6,15,0)</f>
        <v>#REF!</v>
      </c>
      <c r="FI25" s="27" t="e">
        <f>IF(#REF!=7,14,0)</f>
        <v>#REF!</v>
      </c>
      <c r="FJ25" s="27" t="e">
        <f>IF(#REF!=8,13,0)</f>
        <v>#REF!</v>
      </c>
      <c r="FK25" s="27" t="e">
        <f>IF(#REF!=9,12,0)</f>
        <v>#REF!</v>
      </c>
      <c r="FL25" s="27" t="e">
        <f>IF(#REF!=10,11,0)</f>
        <v>#REF!</v>
      </c>
      <c r="FM25" s="27" t="e">
        <f>IF(#REF!=11,10,0)</f>
        <v>#REF!</v>
      </c>
      <c r="FN25" s="27" t="e">
        <f>IF(#REF!=12,9,0)</f>
        <v>#REF!</v>
      </c>
      <c r="FO25" s="27" t="e">
        <f>IF(#REF!=13,8,0)</f>
        <v>#REF!</v>
      </c>
      <c r="FP25" s="27" t="e">
        <f>IF(#REF!=14,7,0)</f>
        <v>#REF!</v>
      </c>
      <c r="FQ25" s="27" t="e">
        <f>IF(#REF!=15,6,0)</f>
        <v>#REF!</v>
      </c>
      <c r="FR25" s="27" t="e">
        <f>IF(#REF!=16,5,0)</f>
        <v>#REF!</v>
      </c>
      <c r="FS25" s="27" t="e">
        <f>IF(#REF!=17,4,0)</f>
        <v>#REF!</v>
      </c>
      <c r="FT25" s="27" t="e">
        <f>IF(#REF!=18,3,0)</f>
        <v>#REF!</v>
      </c>
      <c r="FU25" s="27" t="e">
        <f>IF(#REF!=19,2,0)</f>
        <v>#REF!</v>
      </c>
      <c r="FV25" s="27" t="e">
        <f>IF(#REF!=20,1,0)</f>
        <v>#REF!</v>
      </c>
      <c r="FW25" s="27" t="e">
        <f>IF(#REF!&gt;20,0,0)</f>
        <v>#REF!</v>
      </c>
      <c r="FX25" s="27" t="e">
        <f>IF(#REF!="сх",0,0)</f>
        <v>#REF!</v>
      </c>
      <c r="FY25" s="27" t="e">
        <f>SUM(FC25:FX25)</f>
        <v>#REF!</v>
      </c>
      <c r="FZ25" s="27" t="e">
        <f>IF(#REF!=1,25,0)</f>
        <v>#REF!</v>
      </c>
      <c r="GA25" s="27" t="e">
        <f>IF(#REF!=2,22,0)</f>
        <v>#REF!</v>
      </c>
      <c r="GB25" s="27" t="e">
        <f>IF(#REF!=3,20,0)</f>
        <v>#REF!</v>
      </c>
      <c r="GC25" s="27" t="e">
        <f>IF(#REF!=4,18,0)</f>
        <v>#REF!</v>
      </c>
      <c r="GD25" s="27" t="e">
        <f>IF(#REF!=5,16,0)</f>
        <v>#REF!</v>
      </c>
      <c r="GE25" s="27" t="e">
        <f>IF(#REF!=6,15,0)</f>
        <v>#REF!</v>
      </c>
      <c r="GF25" s="27" t="e">
        <f>IF(#REF!=7,14,0)</f>
        <v>#REF!</v>
      </c>
      <c r="GG25" s="27" t="e">
        <f>IF(#REF!=8,13,0)</f>
        <v>#REF!</v>
      </c>
      <c r="GH25" s="27" t="e">
        <f>IF(#REF!=9,12,0)</f>
        <v>#REF!</v>
      </c>
      <c r="GI25" s="27" t="e">
        <f>IF(#REF!=10,11,0)</f>
        <v>#REF!</v>
      </c>
      <c r="GJ25" s="27" t="e">
        <f>IF(#REF!=11,10,0)</f>
        <v>#REF!</v>
      </c>
      <c r="GK25" s="27" t="e">
        <f>IF(#REF!=12,9,0)</f>
        <v>#REF!</v>
      </c>
      <c r="GL25" s="27" t="e">
        <f>IF(#REF!=13,8,0)</f>
        <v>#REF!</v>
      </c>
      <c r="GM25" s="27" t="e">
        <f>IF(#REF!=14,7,0)</f>
        <v>#REF!</v>
      </c>
      <c r="GN25" s="27" t="e">
        <f>IF(#REF!=15,6,0)</f>
        <v>#REF!</v>
      </c>
      <c r="GO25" s="27" t="e">
        <f>IF(#REF!=16,5,0)</f>
        <v>#REF!</v>
      </c>
      <c r="GP25" s="27" t="e">
        <f>IF(#REF!=17,4,0)</f>
        <v>#REF!</v>
      </c>
      <c r="GQ25" s="27" t="e">
        <f>IF(#REF!=18,3,0)</f>
        <v>#REF!</v>
      </c>
      <c r="GR25" s="27" t="e">
        <f>IF(#REF!=19,2,0)</f>
        <v>#REF!</v>
      </c>
      <c r="GS25" s="27" t="e">
        <f>IF(#REF!=20,1,0)</f>
        <v>#REF!</v>
      </c>
      <c r="GT25" s="27" t="e">
        <f>IF(#REF!&gt;20,0,0)</f>
        <v>#REF!</v>
      </c>
      <c r="GU25" s="27" t="e">
        <f>IF(#REF!="сх",0,0)</f>
        <v>#REF!</v>
      </c>
      <c r="GV25" s="27" t="e">
        <f>SUM(FZ25:GU25)</f>
        <v>#REF!</v>
      </c>
      <c r="GW25" s="27" t="e">
        <f>IF(#REF!=1,100,0)</f>
        <v>#REF!</v>
      </c>
      <c r="GX25" s="27" t="e">
        <f>IF(#REF!=2,98,0)</f>
        <v>#REF!</v>
      </c>
      <c r="GY25" s="27" t="e">
        <f>IF(#REF!=3,95,0)</f>
        <v>#REF!</v>
      </c>
      <c r="GZ25" s="27" t="e">
        <f>IF(#REF!=4,93,0)</f>
        <v>#REF!</v>
      </c>
      <c r="HA25" s="27" t="e">
        <f>IF(#REF!=5,90,0)</f>
        <v>#REF!</v>
      </c>
      <c r="HB25" s="27" t="e">
        <f>IF(#REF!=6,88,0)</f>
        <v>#REF!</v>
      </c>
      <c r="HC25" s="27" t="e">
        <f>IF(#REF!=7,85,0)</f>
        <v>#REF!</v>
      </c>
      <c r="HD25" s="27" t="e">
        <f>IF(#REF!=8,83,0)</f>
        <v>#REF!</v>
      </c>
      <c r="HE25" s="27" t="e">
        <f>IF(#REF!=9,80,0)</f>
        <v>#REF!</v>
      </c>
      <c r="HF25" s="27" t="e">
        <f>IF(#REF!=10,78,0)</f>
        <v>#REF!</v>
      </c>
      <c r="HG25" s="27" t="e">
        <f>IF(#REF!=11,75,0)</f>
        <v>#REF!</v>
      </c>
      <c r="HH25" s="27" t="e">
        <f>IF(#REF!=12,73,0)</f>
        <v>#REF!</v>
      </c>
      <c r="HI25" s="27" t="e">
        <f>IF(#REF!=13,70,0)</f>
        <v>#REF!</v>
      </c>
      <c r="HJ25" s="27" t="e">
        <f>IF(#REF!=14,68,0)</f>
        <v>#REF!</v>
      </c>
      <c r="HK25" s="27" t="e">
        <f>IF(#REF!=15,65,0)</f>
        <v>#REF!</v>
      </c>
      <c r="HL25" s="27" t="e">
        <f>IF(#REF!=16,63,0)</f>
        <v>#REF!</v>
      </c>
      <c r="HM25" s="27" t="e">
        <f>IF(#REF!=17,60,0)</f>
        <v>#REF!</v>
      </c>
      <c r="HN25" s="27" t="e">
        <f>IF(#REF!=18,58,0)</f>
        <v>#REF!</v>
      </c>
      <c r="HO25" s="27" t="e">
        <f>IF(#REF!=19,55,0)</f>
        <v>#REF!</v>
      </c>
      <c r="HP25" s="27" t="e">
        <f>IF(#REF!=20,53,0)</f>
        <v>#REF!</v>
      </c>
      <c r="HQ25" s="27" t="e">
        <f>IF(#REF!&gt;20,0,0)</f>
        <v>#REF!</v>
      </c>
      <c r="HR25" s="27" t="e">
        <f>IF(#REF!="сх",0,0)</f>
        <v>#REF!</v>
      </c>
      <c r="HS25" s="27" t="e">
        <f>SUM(GW25:HR25)</f>
        <v>#REF!</v>
      </c>
      <c r="HT25" s="27" t="e">
        <f>IF(#REF!=1,100,0)</f>
        <v>#REF!</v>
      </c>
      <c r="HU25" s="27" t="e">
        <f>IF(#REF!=2,98,0)</f>
        <v>#REF!</v>
      </c>
      <c r="HV25" s="27" t="e">
        <f>IF(#REF!=3,95,0)</f>
        <v>#REF!</v>
      </c>
      <c r="HW25" s="27" t="e">
        <f>IF(#REF!=4,93,0)</f>
        <v>#REF!</v>
      </c>
      <c r="HX25" s="27" t="e">
        <f>IF(#REF!=5,90,0)</f>
        <v>#REF!</v>
      </c>
      <c r="HY25" s="27" t="e">
        <f>IF(#REF!=6,88,0)</f>
        <v>#REF!</v>
      </c>
      <c r="HZ25" s="27" t="e">
        <f>IF(#REF!=7,85,0)</f>
        <v>#REF!</v>
      </c>
      <c r="IA25" s="27" t="e">
        <f>IF(#REF!=8,83,0)</f>
        <v>#REF!</v>
      </c>
      <c r="IB25" s="27" t="e">
        <f>IF(#REF!=9,80,0)</f>
        <v>#REF!</v>
      </c>
      <c r="IC25" s="27" t="e">
        <f>IF(#REF!=10,78,0)</f>
        <v>#REF!</v>
      </c>
      <c r="ID25" s="27" t="e">
        <f>IF(#REF!=11,75,0)</f>
        <v>#REF!</v>
      </c>
      <c r="IE25" s="27" t="e">
        <f>IF(#REF!=12,73,0)</f>
        <v>#REF!</v>
      </c>
      <c r="IF25" s="27" t="e">
        <f>IF(#REF!=13,70,0)</f>
        <v>#REF!</v>
      </c>
      <c r="IG25" s="27" t="e">
        <f>IF(#REF!=14,68,0)</f>
        <v>#REF!</v>
      </c>
      <c r="IH25" s="27" t="e">
        <f>IF(#REF!=15,65,0)</f>
        <v>#REF!</v>
      </c>
      <c r="II25" s="27" t="e">
        <f>IF(#REF!=16,63,0)</f>
        <v>#REF!</v>
      </c>
      <c r="IJ25" s="27" t="e">
        <f>IF(#REF!=17,60,0)</f>
        <v>#REF!</v>
      </c>
      <c r="IK25" s="27" t="e">
        <f>IF(#REF!=18,58,0)</f>
        <v>#REF!</v>
      </c>
      <c r="IL25" s="27" t="e">
        <f>IF(#REF!=19,55,0)</f>
        <v>#REF!</v>
      </c>
      <c r="IM25" s="27" t="e">
        <f>IF(#REF!=20,53,0)</f>
        <v>#REF!</v>
      </c>
      <c r="IN25" s="27" t="e">
        <f>IF(#REF!&gt;20,0,0)</f>
        <v>#REF!</v>
      </c>
      <c r="IO25" s="27" t="e">
        <f>IF(#REF!="сх",0,0)</f>
        <v>#REF!</v>
      </c>
      <c r="IP25" s="27" t="e">
        <f>SUM(HT25:IO25)</f>
        <v>#REF!</v>
      </c>
      <c r="IQ25" s="25"/>
      <c r="IR25" s="25"/>
      <c r="IS25" s="25"/>
      <c r="IT25" s="25"/>
      <c r="IU25" s="25"/>
      <c r="IV25" s="25"/>
    </row>
    <row r="26" spans="1:256" s="3" customFormat="1" ht="34.5">
      <c r="A26" s="108"/>
      <c r="B26" s="104"/>
      <c r="C26" s="106"/>
      <c r="D26" s="59" t="s">
        <v>40</v>
      </c>
      <c r="E26" s="62">
        <v>65</v>
      </c>
      <c r="F26" s="64">
        <v>911</v>
      </c>
      <c r="G26" s="68">
        <v>3</v>
      </c>
      <c r="H26" s="69">
        <v>40</v>
      </c>
      <c r="I26" s="60" t="s">
        <v>92</v>
      </c>
      <c r="J26" s="61">
        <v>0</v>
      </c>
      <c r="K26" s="101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108"/>
      <c r="B27" s="104"/>
      <c r="C27" s="106"/>
      <c r="D27" s="59" t="s">
        <v>41</v>
      </c>
      <c r="E27" s="62">
        <v>85</v>
      </c>
      <c r="F27" s="64">
        <v>799</v>
      </c>
      <c r="G27" s="68">
        <v>13</v>
      </c>
      <c r="H27" s="69">
        <v>28</v>
      </c>
      <c r="I27" s="60" t="s">
        <v>92</v>
      </c>
      <c r="J27" s="61">
        <v>0</v>
      </c>
      <c r="K27" s="101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108"/>
      <c r="B28" s="104"/>
      <c r="C28" s="106"/>
      <c r="D28" s="59" t="s">
        <v>42</v>
      </c>
      <c r="E28" s="62" t="s">
        <v>32</v>
      </c>
      <c r="F28" s="64">
        <v>797</v>
      </c>
      <c r="G28" s="68">
        <v>11</v>
      </c>
      <c r="H28" s="69">
        <v>30</v>
      </c>
      <c r="I28" s="60" t="s">
        <v>92</v>
      </c>
      <c r="J28" s="61">
        <v>0</v>
      </c>
      <c r="K28" s="101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5.25" thickBot="1">
      <c r="A29" s="108"/>
      <c r="B29" s="104"/>
      <c r="C29" s="106"/>
      <c r="D29" s="59" t="s">
        <v>43</v>
      </c>
      <c r="E29" s="62" t="s">
        <v>33</v>
      </c>
      <c r="F29" s="64">
        <v>451</v>
      </c>
      <c r="G29" s="68">
        <v>5</v>
      </c>
      <c r="H29" s="69">
        <v>36</v>
      </c>
      <c r="I29" s="60" t="s">
        <v>92</v>
      </c>
      <c r="J29" s="61">
        <v>0</v>
      </c>
      <c r="K29" s="101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4.5">
      <c r="A30" s="107">
        <v>5</v>
      </c>
      <c r="B30" s="103" t="s">
        <v>58</v>
      </c>
      <c r="C30" s="105" t="s">
        <v>59</v>
      </c>
      <c r="D30" s="58" t="s">
        <v>60</v>
      </c>
      <c r="E30" s="43">
        <v>65</v>
      </c>
      <c r="F30" s="63">
        <v>152</v>
      </c>
      <c r="G30" s="54">
        <v>8</v>
      </c>
      <c r="H30" s="55">
        <v>33</v>
      </c>
      <c r="I30" s="37" t="s">
        <v>92</v>
      </c>
      <c r="J30" s="38">
        <v>0</v>
      </c>
      <c r="K30" s="100">
        <v>108</v>
      </c>
      <c r="L30" s="24" t="e">
        <f>#REF!+#REF!</f>
        <v>#REF!</v>
      </c>
      <c r="M30" s="25"/>
      <c r="N30" s="26"/>
      <c r="O30" s="25" t="e">
        <f>IF(#REF!=1,25,0)</f>
        <v>#REF!</v>
      </c>
      <c r="P30" s="25" t="e">
        <f>IF(#REF!=2,22,0)</f>
        <v>#REF!</v>
      </c>
      <c r="Q30" s="25" t="e">
        <f>IF(#REF!=3,20,0)</f>
        <v>#REF!</v>
      </c>
      <c r="R30" s="25" t="e">
        <f>IF(#REF!=4,18,0)</f>
        <v>#REF!</v>
      </c>
      <c r="S30" s="25" t="e">
        <f>IF(#REF!=5,16,0)</f>
        <v>#REF!</v>
      </c>
      <c r="T30" s="25" t="e">
        <f>IF(#REF!=6,15,0)</f>
        <v>#REF!</v>
      </c>
      <c r="U30" s="25" t="e">
        <f>IF(#REF!=7,14,0)</f>
        <v>#REF!</v>
      </c>
      <c r="V30" s="25" t="e">
        <f>IF(#REF!=8,13,0)</f>
        <v>#REF!</v>
      </c>
      <c r="W30" s="25" t="e">
        <f>IF(#REF!=9,12,0)</f>
        <v>#REF!</v>
      </c>
      <c r="X30" s="25" t="e">
        <f>IF(#REF!=10,11,0)</f>
        <v>#REF!</v>
      </c>
      <c r="Y30" s="25" t="e">
        <f>IF(#REF!=11,10,0)</f>
        <v>#REF!</v>
      </c>
      <c r="Z30" s="25" t="e">
        <f>IF(#REF!=12,9,0)</f>
        <v>#REF!</v>
      </c>
      <c r="AA30" s="25" t="e">
        <f>IF(#REF!=13,8,0)</f>
        <v>#REF!</v>
      </c>
      <c r="AB30" s="25" t="e">
        <f>IF(#REF!=14,7,0)</f>
        <v>#REF!</v>
      </c>
      <c r="AC30" s="25" t="e">
        <f>IF(#REF!=15,6,0)</f>
        <v>#REF!</v>
      </c>
      <c r="AD30" s="25" t="e">
        <f>IF(#REF!=16,5,0)</f>
        <v>#REF!</v>
      </c>
      <c r="AE30" s="25" t="e">
        <f>IF(#REF!=17,4,0)</f>
        <v>#REF!</v>
      </c>
      <c r="AF30" s="25" t="e">
        <f>IF(#REF!=18,3,0)</f>
        <v>#REF!</v>
      </c>
      <c r="AG30" s="25" t="e">
        <f>IF(#REF!=19,2,0)</f>
        <v>#REF!</v>
      </c>
      <c r="AH30" s="25" t="e">
        <f>IF(#REF!=20,1,0)</f>
        <v>#REF!</v>
      </c>
      <c r="AI30" s="25" t="e">
        <f>IF(#REF!&gt;20,0,0)</f>
        <v>#REF!</v>
      </c>
      <c r="AJ30" s="25" t="e">
        <f>IF(#REF!="сх",0,0)</f>
        <v>#REF!</v>
      </c>
      <c r="AK30" s="25" t="e">
        <f>SUM(O30:AI30)</f>
        <v>#REF!</v>
      </c>
      <c r="AL30" s="25" t="e">
        <f>IF(#REF!=1,25,0)</f>
        <v>#REF!</v>
      </c>
      <c r="AM30" s="25" t="e">
        <f>IF(#REF!=2,22,0)</f>
        <v>#REF!</v>
      </c>
      <c r="AN30" s="25" t="e">
        <f>IF(#REF!=3,20,0)</f>
        <v>#REF!</v>
      </c>
      <c r="AO30" s="25" t="e">
        <f>IF(#REF!=4,18,0)</f>
        <v>#REF!</v>
      </c>
      <c r="AP30" s="25" t="e">
        <f>IF(#REF!=5,16,0)</f>
        <v>#REF!</v>
      </c>
      <c r="AQ30" s="25" t="e">
        <f>IF(#REF!=6,15,0)</f>
        <v>#REF!</v>
      </c>
      <c r="AR30" s="25" t="e">
        <f>IF(#REF!=7,14,0)</f>
        <v>#REF!</v>
      </c>
      <c r="AS30" s="25" t="e">
        <f>IF(#REF!=8,13,0)</f>
        <v>#REF!</v>
      </c>
      <c r="AT30" s="25" t="e">
        <f>IF(#REF!=9,12,0)</f>
        <v>#REF!</v>
      </c>
      <c r="AU30" s="25" t="e">
        <f>IF(#REF!=10,11,0)</f>
        <v>#REF!</v>
      </c>
      <c r="AV30" s="25" t="e">
        <f>IF(#REF!=11,10,0)</f>
        <v>#REF!</v>
      </c>
      <c r="AW30" s="25" t="e">
        <f>IF(#REF!=12,9,0)</f>
        <v>#REF!</v>
      </c>
      <c r="AX30" s="25" t="e">
        <f>IF(#REF!=13,8,0)</f>
        <v>#REF!</v>
      </c>
      <c r="AY30" s="25" t="e">
        <f>IF(#REF!=14,7,0)</f>
        <v>#REF!</v>
      </c>
      <c r="AZ30" s="25" t="e">
        <f>IF(#REF!=15,6,0)</f>
        <v>#REF!</v>
      </c>
      <c r="BA30" s="25" t="e">
        <f>IF(#REF!=16,5,0)</f>
        <v>#REF!</v>
      </c>
      <c r="BB30" s="25" t="e">
        <f>IF(#REF!=17,4,0)</f>
        <v>#REF!</v>
      </c>
      <c r="BC30" s="25" t="e">
        <f>IF(#REF!=18,3,0)</f>
        <v>#REF!</v>
      </c>
      <c r="BD30" s="25" t="e">
        <f>IF(#REF!=19,2,0)</f>
        <v>#REF!</v>
      </c>
      <c r="BE30" s="25" t="e">
        <f>IF(#REF!=20,1,0)</f>
        <v>#REF!</v>
      </c>
      <c r="BF30" s="25" t="e">
        <f>IF(#REF!&gt;20,0,0)</f>
        <v>#REF!</v>
      </c>
      <c r="BG30" s="25" t="e">
        <f>IF(#REF!="сх",0,0)</f>
        <v>#REF!</v>
      </c>
      <c r="BH30" s="25" t="e">
        <f>SUM(AL30:BF30)</f>
        <v>#REF!</v>
      </c>
      <c r="BI30" s="25" t="e">
        <f>IF(#REF!=1,45,0)</f>
        <v>#REF!</v>
      </c>
      <c r="BJ30" s="25" t="e">
        <f>IF(#REF!=2,42,0)</f>
        <v>#REF!</v>
      </c>
      <c r="BK30" s="25" t="e">
        <f>IF(#REF!=3,40,0)</f>
        <v>#REF!</v>
      </c>
      <c r="BL30" s="25" t="e">
        <f>IF(#REF!=4,38,0)</f>
        <v>#REF!</v>
      </c>
      <c r="BM30" s="25" t="e">
        <f>IF(#REF!=5,36,0)</f>
        <v>#REF!</v>
      </c>
      <c r="BN30" s="25" t="e">
        <f>IF(#REF!=6,35,0)</f>
        <v>#REF!</v>
      </c>
      <c r="BO30" s="25" t="e">
        <f>IF(#REF!=7,34,0)</f>
        <v>#REF!</v>
      </c>
      <c r="BP30" s="25" t="e">
        <f>IF(#REF!=8,33,0)</f>
        <v>#REF!</v>
      </c>
      <c r="BQ30" s="25" t="e">
        <f>IF(#REF!=9,32,0)</f>
        <v>#REF!</v>
      </c>
      <c r="BR30" s="25" t="e">
        <f>IF(#REF!=10,31,0)</f>
        <v>#REF!</v>
      </c>
      <c r="BS30" s="25" t="e">
        <f>IF(#REF!=11,30,0)</f>
        <v>#REF!</v>
      </c>
      <c r="BT30" s="25" t="e">
        <f>IF(#REF!=12,29,0)</f>
        <v>#REF!</v>
      </c>
      <c r="BU30" s="25" t="e">
        <f>IF(#REF!=13,28,0)</f>
        <v>#REF!</v>
      </c>
      <c r="BV30" s="25" t="e">
        <f>IF(#REF!=14,27,0)</f>
        <v>#REF!</v>
      </c>
      <c r="BW30" s="25" t="e">
        <f>IF(#REF!=15,26,0)</f>
        <v>#REF!</v>
      </c>
      <c r="BX30" s="25" t="e">
        <f>IF(#REF!=16,25,0)</f>
        <v>#REF!</v>
      </c>
      <c r="BY30" s="25" t="e">
        <f>IF(#REF!=17,24,0)</f>
        <v>#REF!</v>
      </c>
      <c r="BZ30" s="25" t="e">
        <f>IF(#REF!=18,23,0)</f>
        <v>#REF!</v>
      </c>
      <c r="CA30" s="25" t="e">
        <f>IF(#REF!=19,22,0)</f>
        <v>#REF!</v>
      </c>
      <c r="CB30" s="25" t="e">
        <f>IF(#REF!=20,21,0)</f>
        <v>#REF!</v>
      </c>
      <c r="CC30" s="25" t="e">
        <f>IF(#REF!=21,20,0)</f>
        <v>#REF!</v>
      </c>
      <c r="CD30" s="25" t="e">
        <f>IF(#REF!=22,19,0)</f>
        <v>#REF!</v>
      </c>
      <c r="CE30" s="25" t="e">
        <f>IF(#REF!=23,18,0)</f>
        <v>#REF!</v>
      </c>
      <c r="CF30" s="25" t="e">
        <f>IF(#REF!=24,17,0)</f>
        <v>#REF!</v>
      </c>
      <c r="CG30" s="25" t="e">
        <f>IF(#REF!=25,16,0)</f>
        <v>#REF!</v>
      </c>
      <c r="CH30" s="25" t="e">
        <f>IF(#REF!=26,15,0)</f>
        <v>#REF!</v>
      </c>
      <c r="CI30" s="25" t="e">
        <f>IF(#REF!=27,14,0)</f>
        <v>#REF!</v>
      </c>
      <c r="CJ30" s="25" t="e">
        <f>IF(#REF!=28,13,0)</f>
        <v>#REF!</v>
      </c>
      <c r="CK30" s="25" t="e">
        <f>IF(#REF!=29,12,0)</f>
        <v>#REF!</v>
      </c>
      <c r="CL30" s="25" t="e">
        <f>IF(#REF!=30,11,0)</f>
        <v>#REF!</v>
      </c>
      <c r="CM30" s="25" t="e">
        <f>IF(#REF!=31,10,0)</f>
        <v>#REF!</v>
      </c>
      <c r="CN30" s="25" t="e">
        <f>IF(#REF!=32,9,0)</f>
        <v>#REF!</v>
      </c>
      <c r="CO30" s="25" t="e">
        <f>IF(#REF!=33,8,0)</f>
        <v>#REF!</v>
      </c>
      <c r="CP30" s="25" t="e">
        <f>IF(#REF!=34,7,0)</f>
        <v>#REF!</v>
      </c>
      <c r="CQ30" s="25" t="e">
        <f>IF(#REF!=35,6,0)</f>
        <v>#REF!</v>
      </c>
      <c r="CR30" s="25" t="e">
        <f>IF(#REF!=36,5,0)</f>
        <v>#REF!</v>
      </c>
      <c r="CS30" s="25" t="e">
        <f>IF(#REF!=37,4,0)</f>
        <v>#REF!</v>
      </c>
      <c r="CT30" s="25" t="e">
        <f>IF(#REF!=38,3,0)</f>
        <v>#REF!</v>
      </c>
      <c r="CU30" s="25" t="e">
        <f>IF(#REF!=39,2,0)</f>
        <v>#REF!</v>
      </c>
      <c r="CV30" s="25" t="e">
        <f>IF(#REF!=40,1,0)</f>
        <v>#REF!</v>
      </c>
      <c r="CW30" s="25" t="e">
        <f>IF(#REF!&gt;20,0,0)</f>
        <v>#REF!</v>
      </c>
      <c r="CX30" s="25" t="e">
        <f>IF(#REF!="сх",0,0)</f>
        <v>#REF!</v>
      </c>
      <c r="CY30" s="25" t="e">
        <f>SUM(BI30:CX30)</f>
        <v>#REF!</v>
      </c>
      <c r="CZ30" s="25" t="e">
        <f>IF(#REF!=1,45,0)</f>
        <v>#REF!</v>
      </c>
      <c r="DA30" s="25" t="e">
        <f>IF(#REF!=2,42,0)</f>
        <v>#REF!</v>
      </c>
      <c r="DB30" s="25" t="e">
        <f>IF(#REF!=3,40,0)</f>
        <v>#REF!</v>
      </c>
      <c r="DC30" s="25" t="e">
        <f>IF(#REF!=4,38,0)</f>
        <v>#REF!</v>
      </c>
      <c r="DD30" s="25" t="e">
        <f>IF(#REF!=5,36,0)</f>
        <v>#REF!</v>
      </c>
      <c r="DE30" s="25" t="e">
        <f>IF(#REF!=6,35,0)</f>
        <v>#REF!</v>
      </c>
      <c r="DF30" s="25" t="e">
        <f>IF(#REF!=7,34,0)</f>
        <v>#REF!</v>
      </c>
      <c r="DG30" s="25" t="e">
        <f>IF(#REF!=8,33,0)</f>
        <v>#REF!</v>
      </c>
      <c r="DH30" s="25" t="e">
        <f>IF(#REF!=9,32,0)</f>
        <v>#REF!</v>
      </c>
      <c r="DI30" s="25" t="e">
        <f>IF(#REF!=10,31,0)</f>
        <v>#REF!</v>
      </c>
      <c r="DJ30" s="25" t="e">
        <f>IF(#REF!=11,30,0)</f>
        <v>#REF!</v>
      </c>
      <c r="DK30" s="25" t="e">
        <f>IF(#REF!=12,29,0)</f>
        <v>#REF!</v>
      </c>
      <c r="DL30" s="25" t="e">
        <f>IF(#REF!=13,28,0)</f>
        <v>#REF!</v>
      </c>
      <c r="DM30" s="25" t="e">
        <f>IF(#REF!=14,27,0)</f>
        <v>#REF!</v>
      </c>
      <c r="DN30" s="25" t="e">
        <f>IF(#REF!=15,26,0)</f>
        <v>#REF!</v>
      </c>
      <c r="DO30" s="25" t="e">
        <f>IF(#REF!=16,25,0)</f>
        <v>#REF!</v>
      </c>
      <c r="DP30" s="25" t="e">
        <f>IF(#REF!=17,24,0)</f>
        <v>#REF!</v>
      </c>
      <c r="DQ30" s="25" t="e">
        <f>IF(#REF!=18,23,0)</f>
        <v>#REF!</v>
      </c>
      <c r="DR30" s="25" t="e">
        <f>IF(#REF!=19,22,0)</f>
        <v>#REF!</v>
      </c>
      <c r="DS30" s="25" t="e">
        <f>IF(#REF!=20,21,0)</f>
        <v>#REF!</v>
      </c>
      <c r="DT30" s="25" t="e">
        <f>IF(#REF!=21,20,0)</f>
        <v>#REF!</v>
      </c>
      <c r="DU30" s="25" t="e">
        <f>IF(#REF!=22,19,0)</f>
        <v>#REF!</v>
      </c>
      <c r="DV30" s="25" t="e">
        <f>IF(#REF!=23,18,0)</f>
        <v>#REF!</v>
      </c>
      <c r="DW30" s="25" t="e">
        <f>IF(#REF!=24,17,0)</f>
        <v>#REF!</v>
      </c>
      <c r="DX30" s="25" t="e">
        <f>IF(#REF!=25,16,0)</f>
        <v>#REF!</v>
      </c>
      <c r="DY30" s="25" t="e">
        <f>IF(#REF!=26,15,0)</f>
        <v>#REF!</v>
      </c>
      <c r="DZ30" s="25" t="e">
        <f>IF(#REF!=27,14,0)</f>
        <v>#REF!</v>
      </c>
      <c r="EA30" s="25" t="e">
        <f>IF(#REF!=28,13,0)</f>
        <v>#REF!</v>
      </c>
      <c r="EB30" s="25" t="e">
        <f>IF(#REF!=29,12,0)</f>
        <v>#REF!</v>
      </c>
      <c r="EC30" s="25" t="e">
        <f>IF(#REF!=30,11,0)</f>
        <v>#REF!</v>
      </c>
      <c r="ED30" s="25" t="e">
        <f>IF(#REF!=31,10,0)</f>
        <v>#REF!</v>
      </c>
      <c r="EE30" s="25" t="e">
        <f>IF(#REF!=32,9,0)</f>
        <v>#REF!</v>
      </c>
      <c r="EF30" s="25" t="e">
        <f>IF(#REF!=33,8,0)</f>
        <v>#REF!</v>
      </c>
      <c r="EG30" s="25" t="e">
        <f>IF(#REF!=34,7,0)</f>
        <v>#REF!</v>
      </c>
      <c r="EH30" s="25" t="e">
        <f>IF(#REF!=35,6,0)</f>
        <v>#REF!</v>
      </c>
      <c r="EI30" s="25" t="e">
        <f>IF(#REF!=36,5,0)</f>
        <v>#REF!</v>
      </c>
      <c r="EJ30" s="25" t="e">
        <f>IF(#REF!=37,4,0)</f>
        <v>#REF!</v>
      </c>
      <c r="EK30" s="25" t="e">
        <f>IF(#REF!=38,3,0)</f>
        <v>#REF!</v>
      </c>
      <c r="EL30" s="25" t="e">
        <f>IF(#REF!=39,2,0)</f>
        <v>#REF!</v>
      </c>
      <c r="EM30" s="25" t="e">
        <f>IF(#REF!=40,1,0)</f>
        <v>#REF!</v>
      </c>
      <c r="EN30" s="25" t="e">
        <f>IF(#REF!&gt;20,0,0)</f>
        <v>#REF!</v>
      </c>
      <c r="EO30" s="25" t="e">
        <f>IF(#REF!="сх",0,0)</f>
        <v>#REF!</v>
      </c>
      <c r="EP30" s="25" t="e">
        <f>SUM(CZ30:EO30)</f>
        <v>#REF!</v>
      </c>
      <c r="EQ30" s="25"/>
      <c r="ER30" s="25" t="e">
        <f>IF(#REF!="сх","ноль",IF(#REF!&gt;0,#REF!,"Ноль"))</f>
        <v>#REF!</v>
      </c>
      <c r="ES30" s="25" t="e">
        <f>IF(#REF!="сх","ноль",IF(#REF!&gt;0,#REF!,"Ноль"))</f>
        <v>#REF!</v>
      </c>
      <c r="ET30" s="25"/>
      <c r="EU30" s="25" t="e">
        <f>MIN(ER30,ES30)</f>
        <v>#REF!</v>
      </c>
      <c r="EV30" s="25" t="e">
        <f>IF(K30=#REF!,IF(#REF!&lt;#REF!,#REF!,EZ30),#REF!)</f>
        <v>#REF!</v>
      </c>
      <c r="EW30" s="25" t="e">
        <f>IF(K30=#REF!,IF(#REF!&lt;#REF!,0,1))</f>
        <v>#REF!</v>
      </c>
      <c r="EX30" s="25" t="e">
        <f>IF(AND(EU30&gt;=21,EU30&lt;&gt;0),EU30,IF(K30&lt;#REF!,"СТОП",EV30+EW30))</f>
        <v>#REF!</v>
      </c>
      <c r="EY30" s="25"/>
      <c r="EZ30" s="25">
        <v>15</v>
      </c>
      <c r="FA30" s="25">
        <v>16</v>
      </c>
      <c r="FB30" s="25"/>
      <c r="FC30" s="27" t="e">
        <f>IF(#REF!=1,25,0)</f>
        <v>#REF!</v>
      </c>
      <c r="FD30" s="27" t="e">
        <f>IF(#REF!=2,22,0)</f>
        <v>#REF!</v>
      </c>
      <c r="FE30" s="27" t="e">
        <f>IF(#REF!=3,20,0)</f>
        <v>#REF!</v>
      </c>
      <c r="FF30" s="27" t="e">
        <f>IF(#REF!=4,18,0)</f>
        <v>#REF!</v>
      </c>
      <c r="FG30" s="27" t="e">
        <f>IF(#REF!=5,16,0)</f>
        <v>#REF!</v>
      </c>
      <c r="FH30" s="27" t="e">
        <f>IF(#REF!=6,15,0)</f>
        <v>#REF!</v>
      </c>
      <c r="FI30" s="27" t="e">
        <f>IF(#REF!=7,14,0)</f>
        <v>#REF!</v>
      </c>
      <c r="FJ30" s="27" t="e">
        <f>IF(#REF!=8,13,0)</f>
        <v>#REF!</v>
      </c>
      <c r="FK30" s="27" t="e">
        <f>IF(#REF!=9,12,0)</f>
        <v>#REF!</v>
      </c>
      <c r="FL30" s="27" t="e">
        <f>IF(#REF!=10,11,0)</f>
        <v>#REF!</v>
      </c>
      <c r="FM30" s="27" t="e">
        <f>IF(#REF!=11,10,0)</f>
        <v>#REF!</v>
      </c>
      <c r="FN30" s="27" t="e">
        <f>IF(#REF!=12,9,0)</f>
        <v>#REF!</v>
      </c>
      <c r="FO30" s="27" t="e">
        <f>IF(#REF!=13,8,0)</f>
        <v>#REF!</v>
      </c>
      <c r="FP30" s="27" t="e">
        <f>IF(#REF!=14,7,0)</f>
        <v>#REF!</v>
      </c>
      <c r="FQ30" s="27" t="e">
        <f>IF(#REF!=15,6,0)</f>
        <v>#REF!</v>
      </c>
      <c r="FR30" s="27" t="e">
        <f>IF(#REF!=16,5,0)</f>
        <v>#REF!</v>
      </c>
      <c r="FS30" s="27" t="e">
        <f>IF(#REF!=17,4,0)</f>
        <v>#REF!</v>
      </c>
      <c r="FT30" s="27" t="e">
        <f>IF(#REF!=18,3,0)</f>
        <v>#REF!</v>
      </c>
      <c r="FU30" s="27" t="e">
        <f>IF(#REF!=19,2,0)</f>
        <v>#REF!</v>
      </c>
      <c r="FV30" s="27" t="e">
        <f>IF(#REF!=20,1,0)</f>
        <v>#REF!</v>
      </c>
      <c r="FW30" s="27" t="e">
        <f>IF(#REF!&gt;20,0,0)</f>
        <v>#REF!</v>
      </c>
      <c r="FX30" s="27" t="e">
        <f>IF(#REF!="сх",0,0)</f>
        <v>#REF!</v>
      </c>
      <c r="FY30" s="27" t="e">
        <f>SUM(FC30:FX30)</f>
        <v>#REF!</v>
      </c>
      <c r="FZ30" s="27" t="e">
        <f>IF(#REF!=1,25,0)</f>
        <v>#REF!</v>
      </c>
      <c r="GA30" s="27" t="e">
        <f>IF(#REF!=2,22,0)</f>
        <v>#REF!</v>
      </c>
      <c r="GB30" s="27" t="e">
        <f>IF(#REF!=3,20,0)</f>
        <v>#REF!</v>
      </c>
      <c r="GC30" s="27" t="e">
        <f>IF(#REF!=4,18,0)</f>
        <v>#REF!</v>
      </c>
      <c r="GD30" s="27" t="e">
        <f>IF(#REF!=5,16,0)</f>
        <v>#REF!</v>
      </c>
      <c r="GE30" s="27" t="e">
        <f>IF(#REF!=6,15,0)</f>
        <v>#REF!</v>
      </c>
      <c r="GF30" s="27" t="e">
        <f>IF(#REF!=7,14,0)</f>
        <v>#REF!</v>
      </c>
      <c r="GG30" s="27" t="e">
        <f>IF(#REF!=8,13,0)</f>
        <v>#REF!</v>
      </c>
      <c r="GH30" s="27" t="e">
        <f>IF(#REF!=9,12,0)</f>
        <v>#REF!</v>
      </c>
      <c r="GI30" s="27" t="e">
        <f>IF(#REF!=10,11,0)</f>
        <v>#REF!</v>
      </c>
      <c r="GJ30" s="27" t="e">
        <f>IF(#REF!=11,10,0)</f>
        <v>#REF!</v>
      </c>
      <c r="GK30" s="27" t="e">
        <f>IF(#REF!=12,9,0)</f>
        <v>#REF!</v>
      </c>
      <c r="GL30" s="27" t="e">
        <f>IF(#REF!=13,8,0)</f>
        <v>#REF!</v>
      </c>
      <c r="GM30" s="27" t="e">
        <f>IF(#REF!=14,7,0)</f>
        <v>#REF!</v>
      </c>
      <c r="GN30" s="27" t="e">
        <f>IF(#REF!=15,6,0)</f>
        <v>#REF!</v>
      </c>
      <c r="GO30" s="27" t="e">
        <f>IF(#REF!=16,5,0)</f>
        <v>#REF!</v>
      </c>
      <c r="GP30" s="27" t="e">
        <f>IF(#REF!=17,4,0)</f>
        <v>#REF!</v>
      </c>
      <c r="GQ30" s="27" t="e">
        <f>IF(#REF!=18,3,0)</f>
        <v>#REF!</v>
      </c>
      <c r="GR30" s="27" t="e">
        <f>IF(#REF!=19,2,0)</f>
        <v>#REF!</v>
      </c>
      <c r="GS30" s="27" t="e">
        <f>IF(#REF!=20,1,0)</f>
        <v>#REF!</v>
      </c>
      <c r="GT30" s="27" t="e">
        <f>IF(#REF!&gt;20,0,0)</f>
        <v>#REF!</v>
      </c>
      <c r="GU30" s="27" t="e">
        <f>IF(#REF!="сх",0,0)</f>
        <v>#REF!</v>
      </c>
      <c r="GV30" s="27" t="e">
        <f>SUM(FZ30:GU30)</f>
        <v>#REF!</v>
      </c>
      <c r="GW30" s="27" t="e">
        <f>IF(#REF!=1,100,0)</f>
        <v>#REF!</v>
      </c>
      <c r="GX30" s="27" t="e">
        <f>IF(#REF!=2,98,0)</f>
        <v>#REF!</v>
      </c>
      <c r="GY30" s="27" t="e">
        <f>IF(#REF!=3,95,0)</f>
        <v>#REF!</v>
      </c>
      <c r="GZ30" s="27" t="e">
        <f>IF(#REF!=4,93,0)</f>
        <v>#REF!</v>
      </c>
      <c r="HA30" s="27" t="e">
        <f>IF(#REF!=5,90,0)</f>
        <v>#REF!</v>
      </c>
      <c r="HB30" s="27" t="e">
        <f>IF(#REF!=6,88,0)</f>
        <v>#REF!</v>
      </c>
      <c r="HC30" s="27" t="e">
        <f>IF(#REF!=7,85,0)</f>
        <v>#REF!</v>
      </c>
      <c r="HD30" s="27" t="e">
        <f>IF(#REF!=8,83,0)</f>
        <v>#REF!</v>
      </c>
      <c r="HE30" s="27" t="e">
        <f>IF(#REF!=9,80,0)</f>
        <v>#REF!</v>
      </c>
      <c r="HF30" s="27" t="e">
        <f>IF(#REF!=10,78,0)</f>
        <v>#REF!</v>
      </c>
      <c r="HG30" s="27" t="e">
        <f>IF(#REF!=11,75,0)</f>
        <v>#REF!</v>
      </c>
      <c r="HH30" s="27" t="e">
        <f>IF(#REF!=12,73,0)</f>
        <v>#REF!</v>
      </c>
      <c r="HI30" s="27" t="e">
        <f>IF(#REF!=13,70,0)</f>
        <v>#REF!</v>
      </c>
      <c r="HJ30" s="27" t="e">
        <f>IF(#REF!=14,68,0)</f>
        <v>#REF!</v>
      </c>
      <c r="HK30" s="27" t="e">
        <f>IF(#REF!=15,65,0)</f>
        <v>#REF!</v>
      </c>
      <c r="HL30" s="27" t="e">
        <f>IF(#REF!=16,63,0)</f>
        <v>#REF!</v>
      </c>
      <c r="HM30" s="27" t="e">
        <f>IF(#REF!=17,60,0)</f>
        <v>#REF!</v>
      </c>
      <c r="HN30" s="27" t="e">
        <f>IF(#REF!=18,58,0)</f>
        <v>#REF!</v>
      </c>
      <c r="HO30" s="27" t="e">
        <f>IF(#REF!=19,55,0)</f>
        <v>#REF!</v>
      </c>
      <c r="HP30" s="27" t="e">
        <f>IF(#REF!=20,53,0)</f>
        <v>#REF!</v>
      </c>
      <c r="HQ30" s="27" t="e">
        <f>IF(#REF!&gt;20,0,0)</f>
        <v>#REF!</v>
      </c>
      <c r="HR30" s="27" t="e">
        <f>IF(#REF!="сх",0,0)</f>
        <v>#REF!</v>
      </c>
      <c r="HS30" s="27" t="e">
        <f>SUM(GW30:HR30)</f>
        <v>#REF!</v>
      </c>
      <c r="HT30" s="27" t="e">
        <f>IF(#REF!=1,100,0)</f>
        <v>#REF!</v>
      </c>
      <c r="HU30" s="27" t="e">
        <f>IF(#REF!=2,98,0)</f>
        <v>#REF!</v>
      </c>
      <c r="HV30" s="27" t="e">
        <f>IF(#REF!=3,95,0)</f>
        <v>#REF!</v>
      </c>
      <c r="HW30" s="27" t="e">
        <f>IF(#REF!=4,93,0)</f>
        <v>#REF!</v>
      </c>
      <c r="HX30" s="27" t="e">
        <f>IF(#REF!=5,90,0)</f>
        <v>#REF!</v>
      </c>
      <c r="HY30" s="27" t="e">
        <f>IF(#REF!=6,88,0)</f>
        <v>#REF!</v>
      </c>
      <c r="HZ30" s="27" t="e">
        <f>IF(#REF!=7,85,0)</f>
        <v>#REF!</v>
      </c>
      <c r="IA30" s="27" t="e">
        <f>IF(#REF!=8,83,0)</f>
        <v>#REF!</v>
      </c>
      <c r="IB30" s="27" t="e">
        <f>IF(#REF!=9,80,0)</f>
        <v>#REF!</v>
      </c>
      <c r="IC30" s="27" t="e">
        <f>IF(#REF!=10,78,0)</f>
        <v>#REF!</v>
      </c>
      <c r="ID30" s="27" t="e">
        <f>IF(#REF!=11,75,0)</f>
        <v>#REF!</v>
      </c>
      <c r="IE30" s="27" t="e">
        <f>IF(#REF!=12,73,0)</f>
        <v>#REF!</v>
      </c>
      <c r="IF30" s="27" t="e">
        <f>IF(#REF!=13,70,0)</f>
        <v>#REF!</v>
      </c>
      <c r="IG30" s="27" t="e">
        <f>IF(#REF!=14,68,0)</f>
        <v>#REF!</v>
      </c>
      <c r="IH30" s="27" t="e">
        <f>IF(#REF!=15,65,0)</f>
        <v>#REF!</v>
      </c>
      <c r="II30" s="27" t="e">
        <f>IF(#REF!=16,63,0)</f>
        <v>#REF!</v>
      </c>
      <c r="IJ30" s="27" t="e">
        <f>IF(#REF!=17,60,0)</f>
        <v>#REF!</v>
      </c>
      <c r="IK30" s="27" t="e">
        <f>IF(#REF!=18,58,0)</f>
        <v>#REF!</v>
      </c>
      <c r="IL30" s="27" t="e">
        <f>IF(#REF!=19,55,0)</f>
        <v>#REF!</v>
      </c>
      <c r="IM30" s="27" t="e">
        <f>IF(#REF!=20,53,0)</f>
        <v>#REF!</v>
      </c>
      <c r="IN30" s="27" t="e">
        <f>IF(#REF!&gt;20,0,0)</f>
        <v>#REF!</v>
      </c>
      <c r="IO30" s="27" t="e">
        <f>IF(#REF!="сх",0,0)</f>
        <v>#REF!</v>
      </c>
      <c r="IP30" s="27" t="e">
        <f>SUM(HT30:IO30)</f>
        <v>#REF!</v>
      </c>
      <c r="IQ30" s="25"/>
      <c r="IR30" s="25"/>
      <c r="IS30" s="25"/>
      <c r="IT30" s="25"/>
      <c r="IU30" s="25"/>
      <c r="IV30" s="25"/>
    </row>
    <row r="31" spans="1:256" s="3" customFormat="1" ht="34.5">
      <c r="A31" s="108"/>
      <c r="B31" s="104"/>
      <c r="C31" s="106"/>
      <c r="D31" s="59" t="s">
        <v>61</v>
      </c>
      <c r="E31" s="62" t="s">
        <v>32</v>
      </c>
      <c r="F31" s="64">
        <v>108</v>
      </c>
      <c r="G31" s="68">
        <v>3</v>
      </c>
      <c r="H31" s="69">
        <v>40</v>
      </c>
      <c r="I31" s="60" t="s">
        <v>92</v>
      </c>
      <c r="J31" s="61">
        <v>0</v>
      </c>
      <c r="K31" s="101"/>
      <c r="L31" s="24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5"/>
      <c r="IR31" s="25"/>
      <c r="IS31" s="25"/>
      <c r="IT31" s="25"/>
      <c r="IU31" s="25"/>
      <c r="IV31" s="25"/>
    </row>
    <row r="32" spans="1:256" s="3" customFormat="1" ht="35.25" thickBot="1">
      <c r="A32" s="108"/>
      <c r="B32" s="104"/>
      <c r="C32" s="106"/>
      <c r="D32" s="59" t="s">
        <v>62</v>
      </c>
      <c r="E32" s="62" t="s">
        <v>33</v>
      </c>
      <c r="F32" s="64">
        <v>197</v>
      </c>
      <c r="G32" s="68">
        <v>6</v>
      </c>
      <c r="H32" s="69">
        <v>35</v>
      </c>
      <c r="I32" s="60" t="s">
        <v>92</v>
      </c>
      <c r="J32" s="61">
        <v>0</v>
      </c>
      <c r="K32" s="101"/>
      <c r="L32" s="24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5"/>
      <c r="IR32" s="25"/>
      <c r="IS32" s="25"/>
      <c r="IT32" s="25"/>
      <c r="IU32" s="25"/>
      <c r="IV32" s="25"/>
    </row>
    <row r="33" spans="1:256" s="3" customFormat="1" ht="34.5">
      <c r="A33" s="107">
        <v>6</v>
      </c>
      <c r="B33" s="103" t="s">
        <v>63</v>
      </c>
      <c r="C33" s="105" t="s">
        <v>64</v>
      </c>
      <c r="D33" s="58" t="s">
        <v>65</v>
      </c>
      <c r="E33" s="43">
        <v>65</v>
      </c>
      <c r="F33" s="63">
        <v>97</v>
      </c>
      <c r="G33" s="37">
        <v>14</v>
      </c>
      <c r="H33" s="38">
        <v>27</v>
      </c>
      <c r="I33" s="37" t="s">
        <v>92</v>
      </c>
      <c r="J33" s="38">
        <v>0</v>
      </c>
      <c r="K33" s="100">
        <v>108</v>
      </c>
      <c r="L33" s="24" t="e">
        <f>#REF!+#REF!</f>
        <v>#REF!</v>
      </c>
      <c r="M33" s="25"/>
      <c r="N33" s="26"/>
      <c r="O33" s="25" t="e">
        <f>IF(#REF!=1,25,0)</f>
        <v>#REF!</v>
      </c>
      <c r="P33" s="25" t="e">
        <f>IF(#REF!=2,22,0)</f>
        <v>#REF!</v>
      </c>
      <c r="Q33" s="25" t="e">
        <f>IF(#REF!=3,20,0)</f>
        <v>#REF!</v>
      </c>
      <c r="R33" s="25" t="e">
        <f>IF(#REF!=4,18,0)</f>
        <v>#REF!</v>
      </c>
      <c r="S33" s="25" t="e">
        <f>IF(#REF!=5,16,0)</f>
        <v>#REF!</v>
      </c>
      <c r="T33" s="25" t="e">
        <f>IF(#REF!=6,15,0)</f>
        <v>#REF!</v>
      </c>
      <c r="U33" s="25" t="e">
        <f>IF(#REF!=7,14,0)</f>
        <v>#REF!</v>
      </c>
      <c r="V33" s="25" t="e">
        <f>IF(#REF!=8,13,0)</f>
        <v>#REF!</v>
      </c>
      <c r="W33" s="25" t="e">
        <f>IF(#REF!=9,12,0)</f>
        <v>#REF!</v>
      </c>
      <c r="X33" s="25" t="e">
        <f>IF(#REF!=10,11,0)</f>
        <v>#REF!</v>
      </c>
      <c r="Y33" s="25" t="e">
        <f>IF(#REF!=11,10,0)</f>
        <v>#REF!</v>
      </c>
      <c r="Z33" s="25" t="e">
        <f>IF(#REF!=12,9,0)</f>
        <v>#REF!</v>
      </c>
      <c r="AA33" s="25" t="e">
        <f>IF(#REF!=13,8,0)</f>
        <v>#REF!</v>
      </c>
      <c r="AB33" s="25" t="e">
        <f>IF(#REF!=14,7,0)</f>
        <v>#REF!</v>
      </c>
      <c r="AC33" s="25" t="e">
        <f>IF(#REF!=15,6,0)</f>
        <v>#REF!</v>
      </c>
      <c r="AD33" s="25" t="e">
        <f>IF(#REF!=16,5,0)</f>
        <v>#REF!</v>
      </c>
      <c r="AE33" s="25" t="e">
        <f>IF(#REF!=17,4,0)</f>
        <v>#REF!</v>
      </c>
      <c r="AF33" s="25" t="e">
        <f>IF(#REF!=18,3,0)</f>
        <v>#REF!</v>
      </c>
      <c r="AG33" s="25" t="e">
        <f>IF(#REF!=19,2,0)</f>
        <v>#REF!</v>
      </c>
      <c r="AH33" s="25" t="e">
        <f>IF(#REF!=20,1,0)</f>
        <v>#REF!</v>
      </c>
      <c r="AI33" s="25" t="e">
        <f>IF(#REF!&gt;20,0,0)</f>
        <v>#REF!</v>
      </c>
      <c r="AJ33" s="25" t="e">
        <f>IF(#REF!="сх",0,0)</f>
        <v>#REF!</v>
      </c>
      <c r="AK33" s="25" t="e">
        <f>SUM(O33:AI33)</f>
        <v>#REF!</v>
      </c>
      <c r="AL33" s="25" t="e">
        <f>IF(#REF!=1,25,0)</f>
        <v>#REF!</v>
      </c>
      <c r="AM33" s="25" t="e">
        <f>IF(#REF!=2,22,0)</f>
        <v>#REF!</v>
      </c>
      <c r="AN33" s="25" t="e">
        <f>IF(#REF!=3,20,0)</f>
        <v>#REF!</v>
      </c>
      <c r="AO33" s="25" t="e">
        <f>IF(#REF!=4,18,0)</f>
        <v>#REF!</v>
      </c>
      <c r="AP33" s="25" t="e">
        <f>IF(#REF!=5,16,0)</f>
        <v>#REF!</v>
      </c>
      <c r="AQ33" s="25" t="e">
        <f>IF(#REF!=6,15,0)</f>
        <v>#REF!</v>
      </c>
      <c r="AR33" s="25" t="e">
        <f>IF(#REF!=7,14,0)</f>
        <v>#REF!</v>
      </c>
      <c r="AS33" s="25" t="e">
        <f>IF(#REF!=8,13,0)</f>
        <v>#REF!</v>
      </c>
      <c r="AT33" s="25" t="e">
        <f>IF(#REF!=9,12,0)</f>
        <v>#REF!</v>
      </c>
      <c r="AU33" s="25" t="e">
        <f>IF(#REF!=10,11,0)</f>
        <v>#REF!</v>
      </c>
      <c r="AV33" s="25" t="e">
        <f>IF(#REF!=11,10,0)</f>
        <v>#REF!</v>
      </c>
      <c r="AW33" s="25" t="e">
        <f>IF(#REF!=12,9,0)</f>
        <v>#REF!</v>
      </c>
      <c r="AX33" s="25" t="e">
        <f>IF(#REF!=13,8,0)</f>
        <v>#REF!</v>
      </c>
      <c r="AY33" s="25" t="e">
        <f>IF(#REF!=14,7,0)</f>
        <v>#REF!</v>
      </c>
      <c r="AZ33" s="25" t="e">
        <f>IF(#REF!=15,6,0)</f>
        <v>#REF!</v>
      </c>
      <c r="BA33" s="25" t="e">
        <f>IF(#REF!=16,5,0)</f>
        <v>#REF!</v>
      </c>
      <c r="BB33" s="25" t="e">
        <f>IF(#REF!=17,4,0)</f>
        <v>#REF!</v>
      </c>
      <c r="BC33" s="25" t="e">
        <f>IF(#REF!=18,3,0)</f>
        <v>#REF!</v>
      </c>
      <c r="BD33" s="25" t="e">
        <f>IF(#REF!=19,2,0)</f>
        <v>#REF!</v>
      </c>
      <c r="BE33" s="25" t="e">
        <f>IF(#REF!=20,1,0)</f>
        <v>#REF!</v>
      </c>
      <c r="BF33" s="25" t="e">
        <f>IF(#REF!&gt;20,0,0)</f>
        <v>#REF!</v>
      </c>
      <c r="BG33" s="25" t="e">
        <f>IF(#REF!="сх",0,0)</f>
        <v>#REF!</v>
      </c>
      <c r="BH33" s="25" t="e">
        <f>SUM(AL33:BF33)</f>
        <v>#REF!</v>
      </c>
      <c r="BI33" s="25" t="e">
        <f>IF(#REF!=1,45,0)</f>
        <v>#REF!</v>
      </c>
      <c r="BJ33" s="25" t="e">
        <f>IF(#REF!=2,42,0)</f>
        <v>#REF!</v>
      </c>
      <c r="BK33" s="25" t="e">
        <f>IF(#REF!=3,40,0)</f>
        <v>#REF!</v>
      </c>
      <c r="BL33" s="25" t="e">
        <f>IF(#REF!=4,38,0)</f>
        <v>#REF!</v>
      </c>
      <c r="BM33" s="25" t="e">
        <f>IF(#REF!=5,36,0)</f>
        <v>#REF!</v>
      </c>
      <c r="BN33" s="25" t="e">
        <f>IF(#REF!=6,35,0)</f>
        <v>#REF!</v>
      </c>
      <c r="BO33" s="25" t="e">
        <f>IF(#REF!=7,34,0)</f>
        <v>#REF!</v>
      </c>
      <c r="BP33" s="25" t="e">
        <f>IF(#REF!=8,33,0)</f>
        <v>#REF!</v>
      </c>
      <c r="BQ33" s="25" t="e">
        <f>IF(#REF!=9,32,0)</f>
        <v>#REF!</v>
      </c>
      <c r="BR33" s="25" t="e">
        <f>IF(#REF!=10,31,0)</f>
        <v>#REF!</v>
      </c>
      <c r="BS33" s="25" t="e">
        <f>IF(#REF!=11,30,0)</f>
        <v>#REF!</v>
      </c>
      <c r="BT33" s="25" t="e">
        <f>IF(#REF!=12,29,0)</f>
        <v>#REF!</v>
      </c>
      <c r="BU33" s="25" t="e">
        <f>IF(#REF!=13,28,0)</f>
        <v>#REF!</v>
      </c>
      <c r="BV33" s="25" t="e">
        <f>IF(#REF!=14,27,0)</f>
        <v>#REF!</v>
      </c>
      <c r="BW33" s="25" t="e">
        <f>IF(#REF!=15,26,0)</f>
        <v>#REF!</v>
      </c>
      <c r="BX33" s="25" t="e">
        <f>IF(#REF!=16,25,0)</f>
        <v>#REF!</v>
      </c>
      <c r="BY33" s="25" t="e">
        <f>IF(#REF!=17,24,0)</f>
        <v>#REF!</v>
      </c>
      <c r="BZ33" s="25" t="e">
        <f>IF(#REF!=18,23,0)</f>
        <v>#REF!</v>
      </c>
      <c r="CA33" s="25" t="e">
        <f>IF(#REF!=19,22,0)</f>
        <v>#REF!</v>
      </c>
      <c r="CB33" s="25" t="e">
        <f>IF(#REF!=20,21,0)</f>
        <v>#REF!</v>
      </c>
      <c r="CC33" s="25" t="e">
        <f>IF(#REF!=21,20,0)</f>
        <v>#REF!</v>
      </c>
      <c r="CD33" s="25" t="e">
        <f>IF(#REF!=22,19,0)</f>
        <v>#REF!</v>
      </c>
      <c r="CE33" s="25" t="e">
        <f>IF(#REF!=23,18,0)</f>
        <v>#REF!</v>
      </c>
      <c r="CF33" s="25" t="e">
        <f>IF(#REF!=24,17,0)</f>
        <v>#REF!</v>
      </c>
      <c r="CG33" s="25" t="e">
        <f>IF(#REF!=25,16,0)</f>
        <v>#REF!</v>
      </c>
      <c r="CH33" s="25" t="e">
        <f>IF(#REF!=26,15,0)</f>
        <v>#REF!</v>
      </c>
      <c r="CI33" s="25" t="e">
        <f>IF(#REF!=27,14,0)</f>
        <v>#REF!</v>
      </c>
      <c r="CJ33" s="25" t="e">
        <f>IF(#REF!=28,13,0)</f>
        <v>#REF!</v>
      </c>
      <c r="CK33" s="25" t="e">
        <f>IF(#REF!=29,12,0)</f>
        <v>#REF!</v>
      </c>
      <c r="CL33" s="25" t="e">
        <f>IF(#REF!=30,11,0)</f>
        <v>#REF!</v>
      </c>
      <c r="CM33" s="25" t="e">
        <f>IF(#REF!=31,10,0)</f>
        <v>#REF!</v>
      </c>
      <c r="CN33" s="25" t="e">
        <f>IF(#REF!=32,9,0)</f>
        <v>#REF!</v>
      </c>
      <c r="CO33" s="25" t="e">
        <f>IF(#REF!=33,8,0)</f>
        <v>#REF!</v>
      </c>
      <c r="CP33" s="25" t="e">
        <f>IF(#REF!=34,7,0)</f>
        <v>#REF!</v>
      </c>
      <c r="CQ33" s="25" t="e">
        <f>IF(#REF!=35,6,0)</f>
        <v>#REF!</v>
      </c>
      <c r="CR33" s="25" t="e">
        <f>IF(#REF!=36,5,0)</f>
        <v>#REF!</v>
      </c>
      <c r="CS33" s="25" t="e">
        <f>IF(#REF!=37,4,0)</f>
        <v>#REF!</v>
      </c>
      <c r="CT33" s="25" t="e">
        <f>IF(#REF!=38,3,0)</f>
        <v>#REF!</v>
      </c>
      <c r="CU33" s="25" t="e">
        <f>IF(#REF!=39,2,0)</f>
        <v>#REF!</v>
      </c>
      <c r="CV33" s="25" t="e">
        <f>IF(#REF!=40,1,0)</f>
        <v>#REF!</v>
      </c>
      <c r="CW33" s="25" t="e">
        <f>IF(#REF!&gt;20,0,0)</f>
        <v>#REF!</v>
      </c>
      <c r="CX33" s="25" t="e">
        <f>IF(#REF!="сх",0,0)</f>
        <v>#REF!</v>
      </c>
      <c r="CY33" s="25" t="e">
        <f>SUM(BI33:CX33)</f>
        <v>#REF!</v>
      </c>
      <c r="CZ33" s="25" t="e">
        <f>IF(#REF!=1,45,0)</f>
        <v>#REF!</v>
      </c>
      <c r="DA33" s="25" t="e">
        <f>IF(#REF!=2,42,0)</f>
        <v>#REF!</v>
      </c>
      <c r="DB33" s="25" t="e">
        <f>IF(#REF!=3,40,0)</f>
        <v>#REF!</v>
      </c>
      <c r="DC33" s="25" t="e">
        <f>IF(#REF!=4,38,0)</f>
        <v>#REF!</v>
      </c>
      <c r="DD33" s="25" t="e">
        <f>IF(#REF!=5,36,0)</f>
        <v>#REF!</v>
      </c>
      <c r="DE33" s="25" t="e">
        <f>IF(#REF!=6,35,0)</f>
        <v>#REF!</v>
      </c>
      <c r="DF33" s="25" t="e">
        <f>IF(#REF!=7,34,0)</f>
        <v>#REF!</v>
      </c>
      <c r="DG33" s="25" t="e">
        <f>IF(#REF!=8,33,0)</f>
        <v>#REF!</v>
      </c>
      <c r="DH33" s="25" t="e">
        <f>IF(#REF!=9,32,0)</f>
        <v>#REF!</v>
      </c>
      <c r="DI33" s="25" t="e">
        <f>IF(#REF!=10,31,0)</f>
        <v>#REF!</v>
      </c>
      <c r="DJ33" s="25" t="e">
        <f>IF(#REF!=11,30,0)</f>
        <v>#REF!</v>
      </c>
      <c r="DK33" s="25" t="e">
        <f>IF(#REF!=12,29,0)</f>
        <v>#REF!</v>
      </c>
      <c r="DL33" s="25" t="e">
        <f>IF(#REF!=13,28,0)</f>
        <v>#REF!</v>
      </c>
      <c r="DM33" s="25" t="e">
        <f>IF(#REF!=14,27,0)</f>
        <v>#REF!</v>
      </c>
      <c r="DN33" s="25" t="e">
        <f>IF(#REF!=15,26,0)</f>
        <v>#REF!</v>
      </c>
      <c r="DO33" s="25" t="e">
        <f>IF(#REF!=16,25,0)</f>
        <v>#REF!</v>
      </c>
      <c r="DP33" s="25" t="e">
        <f>IF(#REF!=17,24,0)</f>
        <v>#REF!</v>
      </c>
      <c r="DQ33" s="25" t="e">
        <f>IF(#REF!=18,23,0)</f>
        <v>#REF!</v>
      </c>
      <c r="DR33" s="25" t="e">
        <f>IF(#REF!=19,22,0)</f>
        <v>#REF!</v>
      </c>
      <c r="DS33" s="25" t="e">
        <f>IF(#REF!=20,21,0)</f>
        <v>#REF!</v>
      </c>
      <c r="DT33" s="25" t="e">
        <f>IF(#REF!=21,20,0)</f>
        <v>#REF!</v>
      </c>
      <c r="DU33" s="25" t="e">
        <f>IF(#REF!=22,19,0)</f>
        <v>#REF!</v>
      </c>
      <c r="DV33" s="25" t="e">
        <f>IF(#REF!=23,18,0)</f>
        <v>#REF!</v>
      </c>
      <c r="DW33" s="25" t="e">
        <f>IF(#REF!=24,17,0)</f>
        <v>#REF!</v>
      </c>
      <c r="DX33" s="25" t="e">
        <f>IF(#REF!=25,16,0)</f>
        <v>#REF!</v>
      </c>
      <c r="DY33" s="25" t="e">
        <f>IF(#REF!=26,15,0)</f>
        <v>#REF!</v>
      </c>
      <c r="DZ33" s="25" t="e">
        <f>IF(#REF!=27,14,0)</f>
        <v>#REF!</v>
      </c>
      <c r="EA33" s="25" t="e">
        <f>IF(#REF!=28,13,0)</f>
        <v>#REF!</v>
      </c>
      <c r="EB33" s="25" t="e">
        <f>IF(#REF!=29,12,0)</f>
        <v>#REF!</v>
      </c>
      <c r="EC33" s="25" t="e">
        <f>IF(#REF!=30,11,0)</f>
        <v>#REF!</v>
      </c>
      <c r="ED33" s="25" t="e">
        <f>IF(#REF!=31,10,0)</f>
        <v>#REF!</v>
      </c>
      <c r="EE33" s="25" t="e">
        <f>IF(#REF!=32,9,0)</f>
        <v>#REF!</v>
      </c>
      <c r="EF33" s="25" t="e">
        <f>IF(#REF!=33,8,0)</f>
        <v>#REF!</v>
      </c>
      <c r="EG33" s="25" t="e">
        <f>IF(#REF!=34,7,0)</f>
        <v>#REF!</v>
      </c>
      <c r="EH33" s="25" t="e">
        <f>IF(#REF!=35,6,0)</f>
        <v>#REF!</v>
      </c>
      <c r="EI33" s="25" t="e">
        <f>IF(#REF!=36,5,0)</f>
        <v>#REF!</v>
      </c>
      <c r="EJ33" s="25" t="e">
        <f>IF(#REF!=37,4,0)</f>
        <v>#REF!</v>
      </c>
      <c r="EK33" s="25" t="e">
        <f>IF(#REF!=38,3,0)</f>
        <v>#REF!</v>
      </c>
      <c r="EL33" s="25" t="e">
        <f>IF(#REF!=39,2,0)</f>
        <v>#REF!</v>
      </c>
      <c r="EM33" s="25" t="e">
        <f>IF(#REF!=40,1,0)</f>
        <v>#REF!</v>
      </c>
      <c r="EN33" s="25" t="e">
        <f>IF(#REF!&gt;20,0,0)</f>
        <v>#REF!</v>
      </c>
      <c r="EO33" s="25" t="e">
        <f>IF(#REF!="сх",0,0)</f>
        <v>#REF!</v>
      </c>
      <c r="EP33" s="25" t="e">
        <f>SUM(CZ33:EO33)</f>
        <v>#REF!</v>
      </c>
      <c r="EQ33" s="25"/>
      <c r="ER33" s="25" t="e">
        <f>IF(#REF!="сх","ноль",IF(#REF!&gt;0,#REF!,"Ноль"))</f>
        <v>#REF!</v>
      </c>
      <c r="ES33" s="25" t="e">
        <f>IF(#REF!="сх","ноль",IF(#REF!&gt;0,#REF!,"Ноль"))</f>
        <v>#REF!</v>
      </c>
      <c r="ET33" s="25"/>
      <c r="EU33" s="25" t="e">
        <f>MIN(ER33,ES33)</f>
        <v>#REF!</v>
      </c>
      <c r="EV33" s="25" t="e">
        <f>IF(K33=#REF!,IF(#REF!&lt;#REF!,#REF!,EZ33),#REF!)</f>
        <v>#REF!</v>
      </c>
      <c r="EW33" s="25" t="e">
        <f>IF(K33=#REF!,IF(#REF!&lt;#REF!,0,1))</f>
        <v>#REF!</v>
      </c>
      <c r="EX33" s="25" t="e">
        <f>IF(AND(EU33&gt;=21,EU33&lt;&gt;0),EU33,IF(K33&lt;#REF!,"СТОП",EV33+EW33))</f>
        <v>#REF!</v>
      </c>
      <c r="EY33" s="25"/>
      <c r="EZ33" s="25">
        <v>15</v>
      </c>
      <c r="FA33" s="25">
        <v>16</v>
      </c>
      <c r="FB33" s="25"/>
      <c r="FC33" s="27" t="e">
        <f>IF(#REF!=1,25,0)</f>
        <v>#REF!</v>
      </c>
      <c r="FD33" s="27" t="e">
        <f>IF(#REF!=2,22,0)</f>
        <v>#REF!</v>
      </c>
      <c r="FE33" s="27" t="e">
        <f>IF(#REF!=3,20,0)</f>
        <v>#REF!</v>
      </c>
      <c r="FF33" s="27" t="e">
        <f>IF(#REF!=4,18,0)</f>
        <v>#REF!</v>
      </c>
      <c r="FG33" s="27" t="e">
        <f>IF(#REF!=5,16,0)</f>
        <v>#REF!</v>
      </c>
      <c r="FH33" s="27" t="e">
        <f>IF(#REF!=6,15,0)</f>
        <v>#REF!</v>
      </c>
      <c r="FI33" s="27" t="e">
        <f>IF(#REF!=7,14,0)</f>
        <v>#REF!</v>
      </c>
      <c r="FJ33" s="27" t="e">
        <f>IF(#REF!=8,13,0)</f>
        <v>#REF!</v>
      </c>
      <c r="FK33" s="27" t="e">
        <f>IF(#REF!=9,12,0)</f>
        <v>#REF!</v>
      </c>
      <c r="FL33" s="27" t="e">
        <f>IF(#REF!=10,11,0)</f>
        <v>#REF!</v>
      </c>
      <c r="FM33" s="27" t="e">
        <f>IF(#REF!=11,10,0)</f>
        <v>#REF!</v>
      </c>
      <c r="FN33" s="27" t="e">
        <f>IF(#REF!=12,9,0)</f>
        <v>#REF!</v>
      </c>
      <c r="FO33" s="27" t="e">
        <f>IF(#REF!=13,8,0)</f>
        <v>#REF!</v>
      </c>
      <c r="FP33" s="27" t="e">
        <f>IF(#REF!=14,7,0)</f>
        <v>#REF!</v>
      </c>
      <c r="FQ33" s="27" t="e">
        <f>IF(#REF!=15,6,0)</f>
        <v>#REF!</v>
      </c>
      <c r="FR33" s="27" t="e">
        <f>IF(#REF!=16,5,0)</f>
        <v>#REF!</v>
      </c>
      <c r="FS33" s="27" t="e">
        <f>IF(#REF!=17,4,0)</f>
        <v>#REF!</v>
      </c>
      <c r="FT33" s="27" t="e">
        <f>IF(#REF!=18,3,0)</f>
        <v>#REF!</v>
      </c>
      <c r="FU33" s="27" t="e">
        <f>IF(#REF!=19,2,0)</f>
        <v>#REF!</v>
      </c>
      <c r="FV33" s="27" t="e">
        <f>IF(#REF!=20,1,0)</f>
        <v>#REF!</v>
      </c>
      <c r="FW33" s="27" t="e">
        <f>IF(#REF!&gt;20,0,0)</f>
        <v>#REF!</v>
      </c>
      <c r="FX33" s="27" t="e">
        <f>IF(#REF!="сх",0,0)</f>
        <v>#REF!</v>
      </c>
      <c r="FY33" s="27" t="e">
        <f>SUM(FC33:FX33)</f>
        <v>#REF!</v>
      </c>
      <c r="FZ33" s="27" t="e">
        <f>IF(#REF!=1,25,0)</f>
        <v>#REF!</v>
      </c>
      <c r="GA33" s="27" t="e">
        <f>IF(#REF!=2,22,0)</f>
        <v>#REF!</v>
      </c>
      <c r="GB33" s="27" t="e">
        <f>IF(#REF!=3,20,0)</f>
        <v>#REF!</v>
      </c>
      <c r="GC33" s="27" t="e">
        <f>IF(#REF!=4,18,0)</f>
        <v>#REF!</v>
      </c>
      <c r="GD33" s="27" t="e">
        <f>IF(#REF!=5,16,0)</f>
        <v>#REF!</v>
      </c>
      <c r="GE33" s="27" t="e">
        <f>IF(#REF!=6,15,0)</f>
        <v>#REF!</v>
      </c>
      <c r="GF33" s="27" t="e">
        <f>IF(#REF!=7,14,0)</f>
        <v>#REF!</v>
      </c>
      <c r="GG33" s="27" t="e">
        <f>IF(#REF!=8,13,0)</f>
        <v>#REF!</v>
      </c>
      <c r="GH33" s="27" t="e">
        <f>IF(#REF!=9,12,0)</f>
        <v>#REF!</v>
      </c>
      <c r="GI33" s="27" t="e">
        <f>IF(#REF!=10,11,0)</f>
        <v>#REF!</v>
      </c>
      <c r="GJ33" s="27" t="e">
        <f>IF(#REF!=11,10,0)</f>
        <v>#REF!</v>
      </c>
      <c r="GK33" s="27" t="e">
        <f>IF(#REF!=12,9,0)</f>
        <v>#REF!</v>
      </c>
      <c r="GL33" s="27" t="e">
        <f>IF(#REF!=13,8,0)</f>
        <v>#REF!</v>
      </c>
      <c r="GM33" s="27" t="e">
        <f>IF(#REF!=14,7,0)</f>
        <v>#REF!</v>
      </c>
      <c r="GN33" s="27" t="e">
        <f>IF(#REF!=15,6,0)</f>
        <v>#REF!</v>
      </c>
      <c r="GO33" s="27" t="e">
        <f>IF(#REF!=16,5,0)</f>
        <v>#REF!</v>
      </c>
      <c r="GP33" s="27" t="e">
        <f>IF(#REF!=17,4,0)</f>
        <v>#REF!</v>
      </c>
      <c r="GQ33" s="27" t="e">
        <f>IF(#REF!=18,3,0)</f>
        <v>#REF!</v>
      </c>
      <c r="GR33" s="27" t="e">
        <f>IF(#REF!=19,2,0)</f>
        <v>#REF!</v>
      </c>
      <c r="GS33" s="27" t="e">
        <f>IF(#REF!=20,1,0)</f>
        <v>#REF!</v>
      </c>
      <c r="GT33" s="27" t="e">
        <f>IF(#REF!&gt;20,0,0)</f>
        <v>#REF!</v>
      </c>
      <c r="GU33" s="27" t="e">
        <f>IF(#REF!="сх",0,0)</f>
        <v>#REF!</v>
      </c>
      <c r="GV33" s="27" t="e">
        <f>SUM(FZ33:GU33)</f>
        <v>#REF!</v>
      </c>
      <c r="GW33" s="27" t="e">
        <f>IF(#REF!=1,100,0)</f>
        <v>#REF!</v>
      </c>
      <c r="GX33" s="27" t="e">
        <f>IF(#REF!=2,98,0)</f>
        <v>#REF!</v>
      </c>
      <c r="GY33" s="27" t="e">
        <f>IF(#REF!=3,95,0)</f>
        <v>#REF!</v>
      </c>
      <c r="GZ33" s="27" t="e">
        <f>IF(#REF!=4,93,0)</f>
        <v>#REF!</v>
      </c>
      <c r="HA33" s="27" t="e">
        <f>IF(#REF!=5,90,0)</f>
        <v>#REF!</v>
      </c>
      <c r="HB33" s="27" t="e">
        <f>IF(#REF!=6,88,0)</f>
        <v>#REF!</v>
      </c>
      <c r="HC33" s="27" t="e">
        <f>IF(#REF!=7,85,0)</f>
        <v>#REF!</v>
      </c>
      <c r="HD33" s="27" t="e">
        <f>IF(#REF!=8,83,0)</f>
        <v>#REF!</v>
      </c>
      <c r="HE33" s="27" t="e">
        <f>IF(#REF!=9,80,0)</f>
        <v>#REF!</v>
      </c>
      <c r="HF33" s="27" t="e">
        <f>IF(#REF!=10,78,0)</f>
        <v>#REF!</v>
      </c>
      <c r="HG33" s="27" t="e">
        <f>IF(#REF!=11,75,0)</f>
        <v>#REF!</v>
      </c>
      <c r="HH33" s="27" t="e">
        <f>IF(#REF!=12,73,0)</f>
        <v>#REF!</v>
      </c>
      <c r="HI33" s="27" t="e">
        <f>IF(#REF!=13,70,0)</f>
        <v>#REF!</v>
      </c>
      <c r="HJ33" s="27" t="e">
        <f>IF(#REF!=14,68,0)</f>
        <v>#REF!</v>
      </c>
      <c r="HK33" s="27" t="e">
        <f>IF(#REF!=15,65,0)</f>
        <v>#REF!</v>
      </c>
      <c r="HL33" s="27" t="e">
        <f>IF(#REF!=16,63,0)</f>
        <v>#REF!</v>
      </c>
      <c r="HM33" s="27" t="e">
        <f>IF(#REF!=17,60,0)</f>
        <v>#REF!</v>
      </c>
      <c r="HN33" s="27" t="e">
        <f>IF(#REF!=18,58,0)</f>
        <v>#REF!</v>
      </c>
      <c r="HO33" s="27" t="e">
        <f>IF(#REF!=19,55,0)</f>
        <v>#REF!</v>
      </c>
      <c r="HP33" s="27" t="e">
        <f>IF(#REF!=20,53,0)</f>
        <v>#REF!</v>
      </c>
      <c r="HQ33" s="27" t="e">
        <f>IF(#REF!&gt;20,0,0)</f>
        <v>#REF!</v>
      </c>
      <c r="HR33" s="27" t="e">
        <f>IF(#REF!="сх",0,0)</f>
        <v>#REF!</v>
      </c>
      <c r="HS33" s="27" t="e">
        <f>SUM(GW33:HR33)</f>
        <v>#REF!</v>
      </c>
      <c r="HT33" s="27" t="e">
        <f>IF(#REF!=1,100,0)</f>
        <v>#REF!</v>
      </c>
      <c r="HU33" s="27" t="e">
        <f>IF(#REF!=2,98,0)</f>
        <v>#REF!</v>
      </c>
      <c r="HV33" s="27" t="e">
        <f>IF(#REF!=3,95,0)</f>
        <v>#REF!</v>
      </c>
      <c r="HW33" s="27" t="e">
        <f>IF(#REF!=4,93,0)</f>
        <v>#REF!</v>
      </c>
      <c r="HX33" s="27" t="e">
        <f>IF(#REF!=5,90,0)</f>
        <v>#REF!</v>
      </c>
      <c r="HY33" s="27" t="e">
        <f>IF(#REF!=6,88,0)</f>
        <v>#REF!</v>
      </c>
      <c r="HZ33" s="27" t="e">
        <f>IF(#REF!=7,85,0)</f>
        <v>#REF!</v>
      </c>
      <c r="IA33" s="27" t="e">
        <f>IF(#REF!=8,83,0)</f>
        <v>#REF!</v>
      </c>
      <c r="IB33" s="27" t="e">
        <f>IF(#REF!=9,80,0)</f>
        <v>#REF!</v>
      </c>
      <c r="IC33" s="27" t="e">
        <f>IF(#REF!=10,78,0)</f>
        <v>#REF!</v>
      </c>
      <c r="ID33" s="27" t="e">
        <f>IF(#REF!=11,75,0)</f>
        <v>#REF!</v>
      </c>
      <c r="IE33" s="27" t="e">
        <f>IF(#REF!=12,73,0)</f>
        <v>#REF!</v>
      </c>
      <c r="IF33" s="27" t="e">
        <f>IF(#REF!=13,70,0)</f>
        <v>#REF!</v>
      </c>
      <c r="IG33" s="27" t="e">
        <f>IF(#REF!=14,68,0)</f>
        <v>#REF!</v>
      </c>
      <c r="IH33" s="27" t="e">
        <f>IF(#REF!=15,65,0)</f>
        <v>#REF!</v>
      </c>
      <c r="II33" s="27" t="e">
        <f>IF(#REF!=16,63,0)</f>
        <v>#REF!</v>
      </c>
      <c r="IJ33" s="27" t="e">
        <f>IF(#REF!=17,60,0)</f>
        <v>#REF!</v>
      </c>
      <c r="IK33" s="27" t="e">
        <f>IF(#REF!=18,58,0)</f>
        <v>#REF!</v>
      </c>
      <c r="IL33" s="27" t="e">
        <f>IF(#REF!=19,55,0)</f>
        <v>#REF!</v>
      </c>
      <c r="IM33" s="27" t="e">
        <f>IF(#REF!=20,53,0)</f>
        <v>#REF!</v>
      </c>
      <c r="IN33" s="27" t="e">
        <f>IF(#REF!&gt;20,0,0)</f>
        <v>#REF!</v>
      </c>
      <c r="IO33" s="27" t="e">
        <f>IF(#REF!="сх",0,0)</f>
        <v>#REF!</v>
      </c>
      <c r="IP33" s="27" t="e">
        <f>SUM(HT33:IO33)</f>
        <v>#REF!</v>
      </c>
      <c r="IQ33" s="25"/>
      <c r="IR33" s="25"/>
      <c r="IS33" s="25"/>
      <c r="IT33" s="25"/>
      <c r="IU33" s="25"/>
      <c r="IV33" s="25"/>
    </row>
    <row r="34" spans="1:256" s="3" customFormat="1" ht="34.5">
      <c r="A34" s="108"/>
      <c r="B34" s="104"/>
      <c r="C34" s="106"/>
      <c r="D34" s="59" t="s">
        <v>66</v>
      </c>
      <c r="E34" s="62">
        <v>65</v>
      </c>
      <c r="F34" s="64">
        <v>151</v>
      </c>
      <c r="G34" s="68">
        <v>4</v>
      </c>
      <c r="H34" s="69">
        <v>38</v>
      </c>
      <c r="I34" s="60" t="s">
        <v>92</v>
      </c>
      <c r="J34" s="61">
        <v>0</v>
      </c>
      <c r="K34" s="101"/>
      <c r="L34" s="24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5"/>
      <c r="IR34" s="25"/>
      <c r="IS34" s="25"/>
      <c r="IT34" s="25"/>
      <c r="IU34" s="25"/>
      <c r="IV34" s="25"/>
    </row>
    <row r="35" spans="1:256" s="3" customFormat="1" ht="34.5">
      <c r="A35" s="108"/>
      <c r="B35" s="104"/>
      <c r="C35" s="106"/>
      <c r="D35" s="59" t="s">
        <v>67</v>
      </c>
      <c r="E35" s="62">
        <v>85</v>
      </c>
      <c r="F35" s="64">
        <v>210</v>
      </c>
      <c r="G35" s="68">
        <v>9</v>
      </c>
      <c r="H35" s="69">
        <v>32</v>
      </c>
      <c r="I35" s="60" t="s">
        <v>92</v>
      </c>
      <c r="J35" s="61">
        <v>0</v>
      </c>
      <c r="K35" s="101"/>
      <c r="L35" s="24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5"/>
      <c r="IR35" s="25"/>
      <c r="IS35" s="25"/>
      <c r="IT35" s="25"/>
      <c r="IU35" s="25"/>
      <c r="IV35" s="25"/>
    </row>
    <row r="36" spans="1:256" s="3" customFormat="1" ht="35.25" thickBot="1">
      <c r="A36" s="108"/>
      <c r="B36" s="104"/>
      <c r="C36" s="106"/>
      <c r="D36" s="59" t="s">
        <v>68</v>
      </c>
      <c r="E36" s="62" t="s">
        <v>33</v>
      </c>
      <c r="F36" s="64">
        <v>4</v>
      </c>
      <c r="G36" s="68">
        <v>4</v>
      </c>
      <c r="H36" s="69">
        <v>38</v>
      </c>
      <c r="I36" s="60" t="s">
        <v>92</v>
      </c>
      <c r="J36" s="61">
        <v>0</v>
      </c>
      <c r="K36" s="101"/>
      <c r="L36" s="24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5"/>
      <c r="IR36" s="25"/>
      <c r="IS36" s="25"/>
      <c r="IT36" s="25"/>
      <c r="IU36" s="25"/>
      <c r="IV36" s="25"/>
    </row>
    <row r="37" spans="1:256" s="3" customFormat="1" ht="34.5">
      <c r="A37" s="107">
        <v>7</v>
      </c>
      <c r="B37" s="103" t="s">
        <v>76</v>
      </c>
      <c r="C37" s="105" t="s">
        <v>77</v>
      </c>
      <c r="D37" s="58" t="s">
        <v>78</v>
      </c>
      <c r="E37" s="43">
        <v>65</v>
      </c>
      <c r="F37" s="63">
        <v>864</v>
      </c>
      <c r="G37" s="54">
        <v>6</v>
      </c>
      <c r="H37" s="55">
        <v>35</v>
      </c>
      <c r="I37" s="37" t="s">
        <v>92</v>
      </c>
      <c r="J37" s="38">
        <v>0</v>
      </c>
      <c r="K37" s="100">
        <v>77</v>
      </c>
      <c r="L37" s="24" t="e">
        <f>#REF!+#REF!</f>
        <v>#REF!</v>
      </c>
      <c r="M37" s="25"/>
      <c r="N37" s="26"/>
      <c r="O37" s="25" t="e">
        <f>IF(#REF!=1,25,0)</f>
        <v>#REF!</v>
      </c>
      <c r="P37" s="25" t="e">
        <f>IF(#REF!=2,22,0)</f>
        <v>#REF!</v>
      </c>
      <c r="Q37" s="25" t="e">
        <f>IF(#REF!=3,20,0)</f>
        <v>#REF!</v>
      </c>
      <c r="R37" s="25" t="e">
        <f>IF(#REF!=4,18,0)</f>
        <v>#REF!</v>
      </c>
      <c r="S37" s="25" t="e">
        <f>IF(#REF!=5,16,0)</f>
        <v>#REF!</v>
      </c>
      <c r="T37" s="25" t="e">
        <f>IF(#REF!=6,15,0)</f>
        <v>#REF!</v>
      </c>
      <c r="U37" s="25" t="e">
        <f>IF(#REF!=7,14,0)</f>
        <v>#REF!</v>
      </c>
      <c r="V37" s="25" t="e">
        <f>IF(#REF!=8,13,0)</f>
        <v>#REF!</v>
      </c>
      <c r="W37" s="25" t="e">
        <f>IF(#REF!=9,12,0)</f>
        <v>#REF!</v>
      </c>
      <c r="X37" s="25" t="e">
        <f>IF(#REF!=10,11,0)</f>
        <v>#REF!</v>
      </c>
      <c r="Y37" s="25" t="e">
        <f>IF(#REF!=11,10,0)</f>
        <v>#REF!</v>
      </c>
      <c r="Z37" s="25" t="e">
        <f>IF(#REF!=12,9,0)</f>
        <v>#REF!</v>
      </c>
      <c r="AA37" s="25" t="e">
        <f>IF(#REF!=13,8,0)</f>
        <v>#REF!</v>
      </c>
      <c r="AB37" s="25" t="e">
        <f>IF(#REF!=14,7,0)</f>
        <v>#REF!</v>
      </c>
      <c r="AC37" s="25" t="e">
        <f>IF(#REF!=15,6,0)</f>
        <v>#REF!</v>
      </c>
      <c r="AD37" s="25" t="e">
        <f>IF(#REF!=16,5,0)</f>
        <v>#REF!</v>
      </c>
      <c r="AE37" s="25" t="e">
        <f>IF(#REF!=17,4,0)</f>
        <v>#REF!</v>
      </c>
      <c r="AF37" s="25" t="e">
        <f>IF(#REF!=18,3,0)</f>
        <v>#REF!</v>
      </c>
      <c r="AG37" s="25" t="e">
        <f>IF(#REF!=19,2,0)</f>
        <v>#REF!</v>
      </c>
      <c r="AH37" s="25" t="e">
        <f>IF(#REF!=20,1,0)</f>
        <v>#REF!</v>
      </c>
      <c r="AI37" s="25" t="e">
        <f>IF(#REF!&gt;20,0,0)</f>
        <v>#REF!</v>
      </c>
      <c r="AJ37" s="25" t="e">
        <f>IF(#REF!="сх",0,0)</f>
        <v>#REF!</v>
      </c>
      <c r="AK37" s="25" t="e">
        <f>SUM(O37:AI37)</f>
        <v>#REF!</v>
      </c>
      <c r="AL37" s="25" t="e">
        <f>IF(#REF!=1,25,0)</f>
        <v>#REF!</v>
      </c>
      <c r="AM37" s="25" t="e">
        <f>IF(#REF!=2,22,0)</f>
        <v>#REF!</v>
      </c>
      <c r="AN37" s="25" t="e">
        <f>IF(#REF!=3,20,0)</f>
        <v>#REF!</v>
      </c>
      <c r="AO37" s="25" t="e">
        <f>IF(#REF!=4,18,0)</f>
        <v>#REF!</v>
      </c>
      <c r="AP37" s="25" t="e">
        <f>IF(#REF!=5,16,0)</f>
        <v>#REF!</v>
      </c>
      <c r="AQ37" s="25" t="e">
        <f>IF(#REF!=6,15,0)</f>
        <v>#REF!</v>
      </c>
      <c r="AR37" s="25" t="e">
        <f>IF(#REF!=7,14,0)</f>
        <v>#REF!</v>
      </c>
      <c r="AS37" s="25" t="e">
        <f>IF(#REF!=8,13,0)</f>
        <v>#REF!</v>
      </c>
      <c r="AT37" s="25" t="e">
        <f>IF(#REF!=9,12,0)</f>
        <v>#REF!</v>
      </c>
      <c r="AU37" s="25" t="e">
        <f>IF(#REF!=10,11,0)</f>
        <v>#REF!</v>
      </c>
      <c r="AV37" s="25" t="e">
        <f>IF(#REF!=11,10,0)</f>
        <v>#REF!</v>
      </c>
      <c r="AW37" s="25" t="e">
        <f>IF(#REF!=12,9,0)</f>
        <v>#REF!</v>
      </c>
      <c r="AX37" s="25" t="e">
        <f>IF(#REF!=13,8,0)</f>
        <v>#REF!</v>
      </c>
      <c r="AY37" s="25" t="e">
        <f>IF(#REF!=14,7,0)</f>
        <v>#REF!</v>
      </c>
      <c r="AZ37" s="25" t="e">
        <f>IF(#REF!=15,6,0)</f>
        <v>#REF!</v>
      </c>
      <c r="BA37" s="25" t="e">
        <f>IF(#REF!=16,5,0)</f>
        <v>#REF!</v>
      </c>
      <c r="BB37" s="25" t="e">
        <f>IF(#REF!=17,4,0)</f>
        <v>#REF!</v>
      </c>
      <c r="BC37" s="25" t="e">
        <f>IF(#REF!=18,3,0)</f>
        <v>#REF!</v>
      </c>
      <c r="BD37" s="25" t="e">
        <f>IF(#REF!=19,2,0)</f>
        <v>#REF!</v>
      </c>
      <c r="BE37" s="25" t="e">
        <f>IF(#REF!=20,1,0)</f>
        <v>#REF!</v>
      </c>
      <c r="BF37" s="25" t="e">
        <f>IF(#REF!&gt;20,0,0)</f>
        <v>#REF!</v>
      </c>
      <c r="BG37" s="25" t="e">
        <f>IF(#REF!="сх",0,0)</f>
        <v>#REF!</v>
      </c>
      <c r="BH37" s="25" t="e">
        <f>SUM(AL37:BF37)</f>
        <v>#REF!</v>
      </c>
      <c r="BI37" s="25" t="e">
        <f>IF(#REF!=1,45,0)</f>
        <v>#REF!</v>
      </c>
      <c r="BJ37" s="25" t="e">
        <f>IF(#REF!=2,42,0)</f>
        <v>#REF!</v>
      </c>
      <c r="BK37" s="25" t="e">
        <f>IF(#REF!=3,40,0)</f>
        <v>#REF!</v>
      </c>
      <c r="BL37" s="25" t="e">
        <f>IF(#REF!=4,38,0)</f>
        <v>#REF!</v>
      </c>
      <c r="BM37" s="25" t="e">
        <f>IF(#REF!=5,36,0)</f>
        <v>#REF!</v>
      </c>
      <c r="BN37" s="25" t="e">
        <f>IF(#REF!=6,35,0)</f>
        <v>#REF!</v>
      </c>
      <c r="BO37" s="25" t="e">
        <f>IF(#REF!=7,34,0)</f>
        <v>#REF!</v>
      </c>
      <c r="BP37" s="25" t="e">
        <f>IF(#REF!=8,33,0)</f>
        <v>#REF!</v>
      </c>
      <c r="BQ37" s="25" t="e">
        <f>IF(#REF!=9,32,0)</f>
        <v>#REF!</v>
      </c>
      <c r="BR37" s="25" t="e">
        <f>IF(#REF!=10,31,0)</f>
        <v>#REF!</v>
      </c>
      <c r="BS37" s="25" t="e">
        <f>IF(#REF!=11,30,0)</f>
        <v>#REF!</v>
      </c>
      <c r="BT37" s="25" t="e">
        <f>IF(#REF!=12,29,0)</f>
        <v>#REF!</v>
      </c>
      <c r="BU37" s="25" t="e">
        <f>IF(#REF!=13,28,0)</f>
        <v>#REF!</v>
      </c>
      <c r="BV37" s="25" t="e">
        <f>IF(#REF!=14,27,0)</f>
        <v>#REF!</v>
      </c>
      <c r="BW37" s="25" t="e">
        <f>IF(#REF!=15,26,0)</f>
        <v>#REF!</v>
      </c>
      <c r="BX37" s="25" t="e">
        <f>IF(#REF!=16,25,0)</f>
        <v>#REF!</v>
      </c>
      <c r="BY37" s="25" t="e">
        <f>IF(#REF!=17,24,0)</f>
        <v>#REF!</v>
      </c>
      <c r="BZ37" s="25" t="e">
        <f>IF(#REF!=18,23,0)</f>
        <v>#REF!</v>
      </c>
      <c r="CA37" s="25" t="e">
        <f>IF(#REF!=19,22,0)</f>
        <v>#REF!</v>
      </c>
      <c r="CB37" s="25" t="e">
        <f>IF(#REF!=20,21,0)</f>
        <v>#REF!</v>
      </c>
      <c r="CC37" s="25" t="e">
        <f>IF(#REF!=21,20,0)</f>
        <v>#REF!</v>
      </c>
      <c r="CD37" s="25" t="e">
        <f>IF(#REF!=22,19,0)</f>
        <v>#REF!</v>
      </c>
      <c r="CE37" s="25" t="e">
        <f>IF(#REF!=23,18,0)</f>
        <v>#REF!</v>
      </c>
      <c r="CF37" s="25" t="e">
        <f>IF(#REF!=24,17,0)</f>
        <v>#REF!</v>
      </c>
      <c r="CG37" s="25" t="e">
        <f>IF(#REF!=25,16,0)</f>
        <v>#REF!</v>
      </c>
      <c r="CH37" s="25" t="e">
        <f>IF(#REF!=26,15,0)</f>
        <v>#REF!</v>
      </c>
      <c r="CI37" s="25" t="e">
        <f>IF(#REF!=27,14,0)</f>
        <v>#REF!</v>
      </c>
      <c r="CJ37" s="25" t="e">
        <f>IF(#REF!=28,13,0)</f>
        <v>#REF!</v>
      </c>
      <c r="CK37" s="25" t="e">
        <f>IF(#REF!=29,12,0)</f>
        <v>#REF!</v>
      </c>
      <c r="CL37" s="25" t="e">
        <f>IF(#REF!=30,11,0)</f>
        <v>#REF!</v>
      </c>
      <c r="CM37" s="25" t="e">
        <f>IF(#REF!=31,10,0)</f>
        <v>#REF!</v>
      </c>
      <c r="CN37" s="25" t="e">
        <f>IF(#REF!=32,9,0)</f>
        <v>#REF!</v>
      </c>
      <c r="CO37" s="25" t="e">
        <f>IF(#REF!=33,8,0)</f>
        <v>#REF!</v>
      </c>
      <c r="CP37" s="25" t="e">
        <f>IF(#REF!=34,7,0)</f>
        <v>#REF!</v>
      </c>
      <c r="CQ37" s="25" t="e">
        <f>IF(#REF!=35,6,0)</f>
        <v>#REF!</v>
      </c>
      <c r="CR37" s="25" t="e">
        <f>IF(#REF!=36,5,0)</f>
        <v>#REF!</v>
      </c>
      <c r="CS37" s="25" t="e">
        <f>IF(#REF!=37,4,0)</f>
        <v>#REF!</v>
      </c>
      <c r="CT37" s="25" t="e">
        <f>IF(#REF!=38,3,0)</f>
        <v>#REF!</v>
      </c>
      <c r="CU37" s="25" t="e">
        <f>IF(#REF!=39,2,0)</f>
        <v>#REF!</v>
      </c>
      <c r="CV37" s="25" t="e">
        <f>IF(#REF!=40,1,0)</f>
        <v>#REF!</v>
      </c>
      <c r="CW37" s="25" t="e">
        <f>IF(#REF!&gt;20,0,0)</f>
        <v>#REF!</v>
      </c>
      <c r="CX37" s="25" t="e">
        <f>IF(#REF!="сх",0,0)</f>
        <v>#REF!</v>
      </c>
      <c r="CY37" s="25" t="e">
        <f>SUM(BI37:CX37)</f>
        <v>#REF!</v>
      </c>
      <c r="CZ37" s="25" t="e">
        <f>IF(#REF!=1,45,0)</f>
        <v>#REF!</v>
      </c>
      <c r="DA37" s="25" t="e">
        <f>IF(#REF!=2,42,0)</f>
        <v>#REF!</v>
      </c>
      <c r="DB37" s="25" t="e">
        <f>IF(#REF!=3,40,0)</f>
        <v>#REF!</v>
      </c>
      <c r="DC37" s="25" t="e">
        <f>IF(#REF!=4,38,0)</f>
        <v>#REF!</v>
      </c>
      <c r="DD37" s="25" t="e">
        <f>IF(#REF!=5,36,0)</f>
        <v>#REF!</v>
      </c>
      <c r="DE37" s="25" t="e">
        <f>IF(#REF!=6,35,0)</f>
        <v>#REF!</v>
      </c>
      <c r="DF37" s="25" t="e">
        <f>IF(#REF!=7,34,0)</f>
        <v>#REF!</v>
      </c>
      <c r="DG37" s="25" t="e">
        <f>IF(#REF!=8,33,0)</f>
        <v>#REF!</v>
      </c>
      <c r="DH37" s="25" t="e">
        <f>IF(#REF!=9,32,0)</f>
        <v>#REF!</v>
      </c>
      <c r="DI37" s="25" t="e">
        <f>IF(#REF!=10,31,0)</f>
        <v>#REF!</v>
      </c>
      <c r="DJ37" s="25" t="e">
        <f>IF(#REF!=11,30,0)</f>
        <v>#REF!</v>
      </c>
      <c r="DK37" s="25" t="e">
        <f>IF(#REF!=12,29,0)</f>
        <v>#REF!</v>
      </c>
      <c r="DL37" s="25" t="e">
        <f>IF(#REF!=13,28,0)</f>
        <v>#REF!</v>
      </c>
      <c r="DM37" s="25" t="e">
        <f>IF(#REF!=14,27,0)</f>
        <v>#REF!</v>
      </c>
      <c r="DN37" s="25" t="e">
        <f>IF(#REF!=15,26,0)</f>
        <v>#REF!</v>
      </c>
      <c r="DO37" s="25" t="e">
        <f>IF(#REF!=16,25,0)</f>
        <v>#REF!</v>
      </c>
      <c r="DP37" s="25" t="e">
        <f>IF(#REF!=17,24,0)</f>
        <v>#REF!</v>
      </c>
      <c r="DQ37" s="25" t="e">
        <f>IF(#REF!=18,23,0)</f>
        <v>#REF!</v>
      </c>
      <c r="DR37" s="25" t="e">
        <f>IF(#REF!=19,22,0)</f>
        <v>#REF!</v>
      </c>
      <c r="DS37" s="25" t="e">
        <f>IF(#REF!=20,21,0)</f>
        <v>#REF!</v>
      </c>
      <c r="DT37" s="25" t="e">
        <f>IF(#REF!=21,20,0)</f>
        <v>#REF!</v>
      </c>
      <c r="DU37" s="25" t="e">
        <f>IF(#REF!=22,19,0)</f>
        <v>#REF!</v>
      </c>
      <c r="DV37" s="25" t="e">
        <f>IF(#REF!=23,18,0)</f>
        <v>#REF!</v>
      </c>
      <c r="DW37" s="25" t="e">
        <f>IF(#REF!=24,17,0)</f>
        <v>#REF!</v>
      </c>
      <c r="DX37" s="25" t="e">
        <f>IF(#REF!=25,16,0)</f>
        <v>#REF!</v>
      </c>
      <c r="DY37" s="25" t="e">
        <f>IF(#REF!=26,15,0)</f>
        <v>#REF!</v>
      </c>
      <c r="DZ37" s="25" t="e">
        <f>IF(#REF!=27,14,0)</f>
        <v>#REF!</v>
      </c>
      <c r="EA37" s="25" t="e">
        <f>IF(#REF!=28,13,0)</f>
        <v>#REF!</v>
      </c>
      <c r="EB37" s="25" t="e">
        <f>IF(#REF!=29,12,0)</f>
        <v>#REF!</v>
      </c>
      <c r="EC37" s="25" t="e">
        <f>IF(#REF!=30,11,0)</f>
        <v>#REF!</v>
      </c>
      <c r="ED37" s="25" t="e">
        <f>IF(#REF!=31,10,0)</f>
        <v>#REF!</v>
      </c>
      <c r="EE37" s="25" t="e">
        <f>IF(#REF!=32,9,0)</f>
        <v>#REF!</v>
      </c>
      <c r="EF37" s="25" t="e">
        <f>IF(#REF!=33,8,0)</f>
        <v>#REF!</v>
      </c>
      <c r="EG37" s="25" t="e">
        <f>IF(#REF!=34,7,0)</f>
        <v>#REF!</v>
      </c>
      <c r="EH37" s="25" t="e">
        <f>IF(#REF!=35,6,0)</f>
        <v>#REF!</v>
      </c>
      <c r="EI37" s="25" t="e">
        <f>IF(#REF!=36,5,0)</f>
        <v>#REF!</v>
      </c>
      <c r="EJ37" s="25" t="e">
        <f>IF(#REF!=37,4,0)</f>
        <v>#REF!</v>
      </c>
      <c r="EK37" s="25" t="e">
        <f>IF(#REF!=38,3,0)</f>
        <v>#REF!</v>
      </c>
      <c r="EL37" s="25" t="e">
        <f>IF(#REF!=39,2,0)</f>
        <v>#REF!</v>
      </c>
      <c r="EM37" s="25" t="e">
        <f>IF(#REF!=40,1,0)</f>
        <v>#REF!</v>
      </c>
      <c r="EN37" s="25" t="e">
        <f>IF(#REF!&gt;20,0,0)</f>
        <v>#REF!</v>
      </c>
      <c r="EO37" s="25" t="e">
        <f>IF(#REF!="сх",0,0)</f>
        <v>#REF!</v>
      </c>
      <c r="EP37" s="25" t="e">
        <f>SUM(CZ37:EO37)</f>
        <v>#REF!</v>
      </c>
      <c r="EQ37" s="25"/>
      <c r="ER37" s="25" t="e">
        <f>IF(#REF!="сх","ноль",IF(#REF!&gt;0,#REF!,"Ноль"))</f>
        <v>#REF!</v>
      </c>
      <c r="ES37" s="25" t="e">
        <f>IF(#REF!="сх","ноль",IF(#REF!&gt;0,#REF!,"Ноль"))</f>
        <v>#REF!</v>
      </c>
      <c r="ET37" s="25"/>
      <c r="EU37" s="25" t="e">
        <f>MIN(ER37,ES37)</f>
        <v>#REF!</v>
      </c>
      <c r="EV37" s="25" t="e">
        <f>IF(K37=#REF!,IF(#REF!&lt;#REF!,#REF!,EZ37),#REF!)</f>
        <v>#REF!</v>
      </c>
      <c r="EW37" s="25" t="e">
        <f>IF(K37=#REF!,IF(#REF!&lt;#REF!,0,1))</f>
        <v>#REF!</v>
      </c>
      <c r="EX37" s="25" t="e">
        <f>IF(AND(EU37&gt;=21,EU37&lt;&gt;0),EU37,IF(K37&lt;#REF!,"СТОП",EV37+EW37))</f>
        <v>#REF!</v>
      </c>
      <c r="EY37" s="25"/>
      <c r="EZ37" s="25">
        <v>15</v>
      </c>
      <c r="FA37" s="25">
        <v>16</v>
      </c>
      <c r="FB37" s="25"/>
      <c r="FC37" s="27" t="e">
        <f>IF(#REF!=1,25,0)</f>
        <v>#REF!</v>
      </c>
      <c r="FD37" s="27" t="e">
        <f>IF(#REF!=2,22,0)</f>
        <v>#REF!</v>
      </c>
      <c r="FE37" s="27" t="e">
        <f>IF(#REF!=3,20,0)</f>
        <v>#REF!</v>
      </c>
      <c r="FF37" s="27" t="e">
        <f>IF(#REF!=4,18,0)</f>
        <v>#REF!</v>
      </c>
      <c r="FG37" s="27" t="e">
        <f>IF(#REF!=5,16,0)</f>
        <v>#REF!</v>
      </c>
      <c r="FH37" s="27" t="e">
        <f>IF(#REF!=6,15,0)</f>
        <v>#REF!</v>
      </c>
      <c r="FI37" s="27" t="e">
        <f>IF(#REF!=7,14,0)</f>
        <v>#REF!</v>
      </c>
      <c r="FJ37" s="27" t="e">
        <f>IF(#REF!=8,13,0)</f>
        <v>#REF!</v>
      </c>
      <c r="FK37" s="27" t="e">
        <f>IF(#REF!=9,12,0)</f>
        <v>#REF!</v>
      </c>
      <c r="FL37" s="27" t="e">
        <f>IF(#REF!=10,11,0)</f>
        <v>#REF!</v>
      </c>
      <c r="FM37" s="27" t="e">
        <f>IF(#REF!=11,10,0)</f>
        <v>#REF!</v>
      </c>
      <c r="FN37" s="27" t="e">
        <f>IF(#REF!=12,9,0)</f>
        <v>#REF!</v>
      </c>
      <c r="FO37" s="27" t="e">
        <f>IF(#REF!=13,8,0)</f>
        <v>#REF!</v>
      </c>
      <c r="FP37" s="27" t="e">
        <f>IF(#REF!=14,7,0)</f>
        <v>#REF!</v>
      </c>
      <c r="FQ37" s="27" t="e">
        <f>IF(#REF!=15,6,0)</f>
        <v>#REF!</v>
      </c>
      <c r="FR37" s="27" t="e">
        <f>IF(#REF!=16,5,0)</f>
        <v>#REF!</v>
      </c>
      <c r="FS37" s="27" t="e">
        <f>IF(#REF!=17,4,0)</f>
        <v>#REF!</v>
      </c>
      <c r="FT37" s="27" t="e">
        <f>IF(#REF!=18,3,0)</f>
        <v>#REF!</v>
      </c>
      <c r="FU37" s="27" t="e">
        <f>IF(#REF!=19,2,0)</f>
        <v>#REF!</v>
      </c>
      <c r="FV37" s="27" t="e">
        <f>IF(#REF!=20,1,0)</f>
        <v>#REF!</v>
      </c>
      <c r="FW37" s="27" t="e">
        <f>IF(#REF!&gt;20,0,0)</f>
        <v>#REF!</v>
      </c>
      <c r="FX37" s="27" t="e">
        <f>IF(#REF!="сх",0,0)</f>
        <v>#REF!</v>
      </c>
      <c r="FY37" s="27" t="e">
        <f>SUM(FC37:FX37)</f>
        <v>#REF!</v>
      </c>
      <c r="FZ37" s="27" t="e">
        <f>IF(#REF!=1,25,0)</f>
        <v>#REF!</v>
      </c>
      <c r="GA37" s="27" t="e">
        <f>IF(#REF!=2,22,0)</f>
        <v>#REF!</v>
      </c>
      <c r="GB37" s="27" t="e">
        <f>IF(#REF!=3,20,0)</f>
        <v>#REF!</v>
      </c>
      <c r="GC37" s="27" t="e">
        <f>IF(#REF!=4,18,0)</f>
        <v>#REF!</v>
      </c>
      <c r="GD37" s="27" t="e">
        <f>IF(#REF!=5,16,0)</f>
        <v>#REF!</v>
      </c>
      <c r="GE37" s="27" t="e">
        <f>IF(#REF!=6,15,0)</f>
        <v>#REF!</v>
      </c>
      <c r="GF37" s="27" t="e">
        <f>IF(#REF!=7,14,0)</f>
        <v>#REF!</v>
      </c>
      <c r="GG37" s="27" t="e">
        <f>IF(#REF!=8,13,0)</f>
        <v>#REF!</v>
      </c>
      <c r="GH37" s="27" t="e">
        <f>IF(#REF!=9,12,0)</f>
        <v>#REF!</v>
      </c>
      <c r="GI37" s="27" t="e">
        <f>IF(#REF!=10,11,0)</f>
        <v>#REF!</v>
      </c>
      <c r="GJ37" s="27" t="e">
        <f>IF(#REF!=11,10,0)</f>
        <v>#REF!</v>
      </c>
      <c r="GK37" s="27" t="e">
        <f>IF(#REF!=12,9,0)</f>
        <v>#REF!</v>
      </c>
      <c r="GL37" s="27" t="e">
        <f>IF(#REF!=13,8,0)</f>
        <v>#REF!</v>
      </c>
      <c r="GM37" s="27" t="e">
        <f>IF(#REF!=14,7,0)</f>
        <v>#REF!</v>
      </c>
      <c r="GN37" s="27" t="e">
        <f>IF(#REF!=15,6,0)</f>
        <v>#REF!</v>
      </c>
      <c r="GO37" s="27" t="e">
        <f>IF(#REF!=16,5,0)</f>
        <v>#REF!</v>
      </c>
      <c r="GP37" s="27" t="e">
        <f>IF(#REF!=17,4,0)</f>
        <v>#REF!</v>
      </c>
      <c r="GQ37" s="27" t="e">
        <f>IF(#REF!=18,3,0)</f>
        <v>#REF!</v>
      </c>
      <c r="GR37" s="27" t="e">
        <f>IF(#REF!=19,2,0)</f>
        <v>#REF!</v>
      </c>
      <c r="GS37" s="27" t="e">
        <f>IF(#REF!=20,1,0)</f>
        <v>#REF!</v>
      </c>
      <c r="GT37" s="27" t="e">
        <f>IF(#REF!&gt;20,0,0)</f>
        <v>#REF!</v>
      </c>
      <c r="GU37" s="27" t="e">
        <f>IF(#REF!="сх",0,0)</f>
        <v>#REF!</v>
      </c>
      <c r="GV37" s="27" t="e">
        <f>SUM(FZ37:GU37)</f>
        <v>#REF!</v>
      </c>
      <c r="GW37" s="27" t="e">
        <f>IF(#REF!=1,100,0)</f>
        <v>#REF!</v>
      </c>
      <c r="GX37" s="27" t="e">
        <f>IF(#REF!=2,98,0)</f>
        <v>#REF!</v>
      </c>
      <c r="GY37" s="27" t="e">
        <f>IF(#REF!=3,95,0)</f>
        <v>#REF!</v>
      </c>
      <c r="GZ37" s="27" t="e">
        <f>IF(#REF!=4,93,0)</f>
        <v>#REF!</v>
      </c>
      <c r="HA37" s="27" t="e">
        <f>IF(#REF!=5,90,0)</f>
        <v>#REF!</v>
      </c>
      <c r="HB37" s="27" t="e">
        <f>IF(#REF!=6,88,0)</f>
        <v>#REF!</v>
      </c>
      <c r="HC37" s="27" t="e">
        <f>IF(#REF!=7,85,0)</f>
        <v>#REF!</v>
      </c>
      <c r="HD37" s="27" t="e">
        <f>IF(#REF!=8,83,0)</f>
        <v>#REF!</v>
      </c>
      <c r="HE37" s="27" t="e">
        <f>IF(#REF!=9,80,0)</f>
        <v>#REF!</v>
      </c>
      <c r="HF37" s="27" t="e">
        <f>IF(#REF!=10,78,0)</f>
        <v>#REF!</v>
      </c>
      <c r="HG37" s="27" t="e">
        <f>IF(#REF!=11,75,0)</f>
        <v>#REF!</v>
      </c>
      <c r="HH37" s="27" t="e">
        <f>IF(#REF!=12,73,0)</f>
        <v>#REF!</v>
      </c>
      <c r="HI37" s="27" t="e">
        <f>IF(#REF!=13,70,0)</f>
        <v>#REF!</v>
      </c>
      <c r="HJ37" s="27" t="e">
        <f>IF(#REF!=14,68,0)</f>
        <v>#REF!</v>
      </c>
      <c r="HK37" s="27" t="e">
        <f>IF(#REF!=15,65,0)</f>
        <v>#REF!</v>
      </c>
      <c r="HL37" s="27" t="e">
        <f>IF(#REF!=16,63,0)</f>
        <v>#REF!</v>
      </c>
      <c r="HM37" s="27" t="e">
        <f>IF(#REF!=17,60,0)</f>
        <v>#REF!</v>
      </c>
      <c r="HN37" s="27" t="e">
        <f>IF(#REF!=18,58,0)</f>
        <v>#REF!</v>
      </c>
      <c r="HO37" s="27" t="e">
        <f>IF(#REF!=19,55,0)</f>
        <v>#REF!</v>
      </c>
      <c r="HP37" s="27" t="e">
        <f>IF(#REF!=20,53,0)</f>
        <v>#REF!</v>
      </c>
      <c r="HQ37" s="27" t="e">
        <f>IF(#REF!&gt;20,0,0)</f>
        <v>#REF!</v>
      </c>
      <c r="HR37" s="27" t="e">
        <f>IF(#REF!="сх",0,0)</f>
        <v>#REF!</v>
      </c>
      <c r="HS37" s="27" t="e">
        <f>SUM(GW37:HR37)</f>
        <v>#REF!</v>
      </c>
      <c r="HT37" s="27" t="e">
        <f>IF(#REF!=1,100,0)</f>
        <v>#REF!</v>
      </c>
      <c r="HU37" s="27" t="e">
        <f>IF(#REF!=2,98,0)</f>
        <v>#REF!</v>
      </c>
      <c r="HV37" s="27" t="e">
        <f>IF(#REF!=3,95,0)</f>
        <v>#REF!</v>
      </c>
      <c r="HW37" s="27" t="e">
        <f>IF(#REF!=4,93,0)</f>
        <v>#REF!</v>
      </c>
      <c r="HX37" s="27" t="e">
        <f>IF(#REF!=5,90,0)</f>
        <v>#REF!</v>
      </c>
      <c r="HY37" s="27" t="e">
        <f>IF(#REF!=6,88,0)</f>
        <v>#REF!</v>
      </c>
      <c r="HZ37" s="27" t="e">
        <f>IF(#REF!=7,85,0)</f>
        <v>#REF!</v>
      </c>
      <c r="IA37" s="27" t="e">
        <f>IF(#REF!=8,83,0)</f>
        <v>#REF!</v>
      </c>
      <c r="IB37" s="27" t="e">
        <f>IF(#REF!=9,80,0)</f>
        <v>#REF!</v>
      </c>
      <c r="IC37" s="27" t="e">
        <f>IF(#REF!=10,78,0)</f>
        <v>#REF!</v>
      </c>
      <c r="ID37" s="27" t="e">
        <f>IF(#REF!=11,75,0)</f>
        <v>#REF!</v>
      </c>
      <c r="IE37" s="27" t="e">
        <f>IF(#REF!=12,73,0)</f>
        <v>#REF!</v>
      </c>
      <c r="IF37" s="27" t="e">
        <f>IF(#REF!=13,70,0)</f>
        <v>#REF!</v>
      </c>
      <c r="IG37" s="27" t="e">
        <f>IF(#REF!=14,68,0)</f>
        <v>#REF!</v>
      </c>
      <c r="IH37" s="27" t="e">
        <f>IF(#REF!=15,65,0)</f>
        <v>#REF!</v>
      </c>
      <c r="II37" s="27" t="e">
        <f>IF(#REF!=16,63,0)</f>
        <v>#REF!</v>
      </c>
      <c r="IJ37" s="27" t="e">
        <f>IF(#REF!=17,60,0)</f>
        <v>#REF!</v>
      </c>
      <c r="IK37" s="27" t="e">
        <f>IF(#REF!=18,58,0)</f>
        <v>#REF!</v>
      </c>
      <c r="IL37" s="27" t="e">
        <f>IF(#REF!=19,55,0)</f>
        <v>#REF!</v>
      </c>
      <c r="IM37" s="27" t="e">
        <f>IF(#REF!=20,53,0)</f>
        <v>#REF!</v>
      </c>
      <c r="IN37" s="27" t="e">
        <f>IF(#REF!&gt;20,0,0)</f>
        <v>#REF!</v>
      </c>
      <c r="IO37" s="27" t="e">
        <f>IF(#REF!="сх",0,0)</f>
        <v>#REF!</v>
      </c>
      <c r="IP37" s="27" t="e">
        <f>SUM(HT37:IO37)</f>
        <v>#REF!</v>
      </c>
      <c r="IQ37" s="25"/>
      <c r="IR37" s="25"/>
      <c r="IS37" s="25"/>
      <c r="IT37" s="25"/>
      <c r="IU37" s="25"/>
      <c r="IV37" s="25"/>
    </row>
    <row r="38" spans="1:256" s="3" customFormat="1" ht="35.25" thickBot="1">
      <c r="A38" s="109"/>
      <c r="B38" s="110"/>
      <c r="C38" s="111"/>
      <c r="D38" s="70" t="s">
        <v>79</v>
      </c>
      <c r="E38" s="71">
        <v>85</v>
      </c>
      <c r="F38" s="72">
        <v>10</v>
      </c>
      <c r="G38" s="75">
        <v>2</v>
      </c>
      <c r="H38" s="76">
        <v>42</v>
      </c>
      <c r="I38" s="73" t="s">
        <v>92</v>
      </c>
      <c r="J38" s="74">
        <v>0</v>
      </c>
      <c r="K38" s="112"/>
      <c r="L38" s="24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5"/>
      <c r="IR38" s="25"/>
      <c r="IS38" s="25"/>
      <c r="IT38" s="25"/>
      <c r="IU38" s="25"/>
      <c r="IV38" s="25"/>
    </row>
    <row r="39" spans="1:256" ht="12.75">
      <c r="A39" s="28"/>
      <c r="B39" s="28"/>
      <c r="C39" s="28"/>
      <c r="D39" s="28"/>
      <c r="E39" s="28"/>
      <c r="F39" s="28"/>
      <c r="G39" s="28" t="s">
        <v>23</v>
      </c>
      <c r="H39" s="28"/>
      <c r="I39" s="28"/>
      <c r="J39" s="28"/>
      <c r="K39" s="28"/>
      <c r="L39" s="8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7"/>
      <c r="DX39" s="7"/>
      <c r="DY39" s="7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9"/>
      <c r="ER39" s="9"/>
      <c r="ES39" s="9"/>
      <c r="ET39" s="9"/>
      <c r="EU39" s="9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30" customFormat="1" ht="43.5">
      <c r="A40" s="49" t="s">
        <v>19</v>
      </c>
      <c r="B40" s="49"/>
      <c r="C40" s="49"/>
      <c r="D40" s="49"/>
      <c r="E40" s="49"/>
      <c r="F40" s="49"/>
      <c r="G40" s="49"/>
      <c r="H40" s="49"/>
      <c r="I40" s="49"/>
      <c r="J40" s="49"/>
      <c r="K40" s="51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1"/>
      <c r="DV40" s="51"/>
      <c r="DW40" s="51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2"/>
      <c r="EP40" s="52"/>
      <c r="EQ40" s="52"/>
      <c r="ER40" s="52"/>
      <c r="ES40" s="52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s="30" customFormat="1" ht="43.5">
      <c r="A41" s="49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51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1"/>
      <c r="DV41" s="51"/>
      <c r="DW41" s="51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2"/>
      <c r="EP41" s="52"/>
      <c r="EQ41" s="52"/>
      <c r="ER41" s="52"/>
      <c r="ES41" s="52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s="30" customFormat="1" ht="6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51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1"/>
      <c r="DV42" s="51"/>
      <c r="DW42" s="51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2"/>
      <c r="EP42" s="52"/>
      <c r="EQ42" s="52"/>
      <c r="ER42" s="52"/>
      <c r="ES42" s="52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s="30" customFormat="1" ht="43.5">
      <c r="A43" s="49" t="s">
        <v>30</v>
      </c>
      <c r="B43" s="49"/>
      <c r="C43" s="49"/>
      <c r="D43" s="49"/>
      <c r="E43" s="49"/>
      <c r="F43" s="49"/>
      <c r="G43" s="49"/>
      <c r="H43" s="49"/>
      <c r="I43" s="49"/>
      <c r="J43" s="49"/>
      <c r="K43" s="5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1"/>
      <c r="DV43" s="51"/>
      <c r="DW43" s="51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2"/>
      <c r="EP43" s="52"/>
      <c r="EQ43" s="52"/>
      <c r="ER43" s="52"/>
      <c r="ES43" s="52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s="30" customFormat="1" ht="43.5">
      <c r="A44" s="53" t="s">
        <v>81</v>
      </c>
      <c r="B44" s="53"/>
      <c r="C44" s="53"/>
      <c r="D44" s="53"/>
      <c r="E44" s="53"/>
      <c r="F44" s="53"/>
      <c r="G44" s="53"/>
      <c r="H44" s="53"/>
      <c r="I44" s="53"/>
      <c r="J44" s="53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1"/>
      <c r="DV44" s="51"/>
      <c r="DW44" s="51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2"/>
      <c r="EP44" s="52"/>
      <c r="EQ44" s="52"/>
      <c r="ER44" s="52"/>
      <c r="ES44" s="52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30" customFormat="1" ht="4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9"/>
      <c r="T45" s="3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32"/>
      <c r="EE45" s="32"/>
      <c r="EF45" s="32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33"/>
      <c r="EY45" s="33"/>
      <c r="EZ45" s="33"/>
      <c r="FA45" s="33"/>
      <c r="FB45" s="33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30" customFormat="1" ht="4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9"/>
      <c r="T46" s="32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32"/>
      <c r="EE46" s="32"/>
      <c r="EF46" s="32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33"/>
      <c r="EY46" s="33"/>
      <c r="EZ46" s="33"/>
      <c r="FA46" s="33"/>
      <c r="FB46" s="33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30" customFormat="1" ht="4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29"/>
      <c r="T47" s="3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32"/>
      <c r="EE47" s="32"/>
      <c r="EF47" s="32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33"/>
      <c r="EY47" s="33"/>
      <c r="EZ47" s="33"/>
      <c r="FA47" s="33"/>
      <c r="FB47" s="33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30" customFormat="1" ht="4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29"/>
      <c r="T48" s="32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32"/>
      <c r="EE48" s="32"/>
      <c r="EF48" s="32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33"/>
      <c r="EY48" s="33"/>
      <c r="EZ48" s="33"/>
      <c r="FA48" s="33"/>
      <c r="FB48" s="33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30" customFormat="1" ht="4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9"/>
      <c r="T49" s="32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32"/>
      <c r="EE49" s="32"/>
      <c r="EF49" s="32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33"/>
      <c r="EY49" s="33"/>
      <c r="EZ49" s="33"/>
      <c r="FA49" s="33"/>
      <c r="FB49" s="33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30" customFormat="1" ht="4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9"/>
      <c r="T50" s="32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32"/>
      <c r="EE50" s="32"/>
      <c r="EF50" s="32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33"/>
      <c r="EY50" s="33"/>
      <c r="EZ50" s="33"/>
      <c r="FA50" s="33"/>
      <c r="FB50" s="33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30" customFormat="1" ht="4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9"/>
      <c r="T51" s="32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32"/>
      <c r="EE51" s="32"/>
      <c r="EF51" s="32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33"/>
      <c r="EY51" s="33"/>
      <c r="EZ51" s="33"/>
      <c r="FA51" s="33"/>
      <c r="FB51" s="33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30" customFormat="1" ht="4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29"/>
      <c r="T52" s="3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32"/>
      <c r="EE52" s="32"/>
      <c r="EF52" s="32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33"/>
      <c r="EY52" s="33"/>
      <c r="EZ52" s="33"/>
      <c r="FA52" s="33"/>
      <c r="FB52" s="33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158" s="30" customFormat="1" ht="4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T53" s="35"/>
      <c r="ED53" s="35"/>
      <c r="EE53" s="35"/>
      <c r="EF53" s="35"/>
      <c r="EX53" s="36"/>
      <c r="EY53" s="36"/>
      <c r="EZ53" s="36"/>
      <c r="FA53" s="36"/>
      <c r="FB53" s="36"/>
    </row>
    <row r="54" spans="1:158" s="30" customFormat="1" ht="4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T54" s="35"/>
      <c r="ED54" s="35"/>
      <c r="EE54" s="35"/>
      <c r="EF54" s="35"/>
      <c r="EX54" s="36"/>
      <c r="EY54" s="36"/>
      <c r="EZ54" s="36"/>
      <c r="FA54" s="36"/>
      <c r="FB54" s="36"/>
    </row>
    <row r="55" spans="1:158" s="30" customFormat="1" ht="4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T55" s="35"/>
      <c r="ED55" s="35"/>
      <c r="EE55" s="35"/>
      <c r="EF55" s="35"/>
      <c r="EX55" s="36"/>
      <c r="EY55" s="36"/>
      <c r="EZ55" s="36"/>
      <c r="FA55" s="36"/>
      <c r="FB55" s="36"/>
    </row>
    <row r="56" spans="1:158" s="30" customFormat="1" ht="4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T56" s="35"/>
      <c r="ED56" s="35"/>
      <c r="EE56" s="35"/>
      <c r="EF56" s="35"/>
      <c r="EX56" s="36"/>
      <c r="EY56" s="36"/>
      <c r="EZ56" s="36"/>
      <c r="FA56" s="36"/>
      <c r="FB56" s="36"/>
    </row>
    <row r="57" spans="1:158" s="30" customFormat="1" ht="4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T57" s="35"/>
      <c r="ED57" s="35"/>
      <c r="EE57" s="35"/>
      <c r="EF57" s="35"/>
      <c r="EX57" s="36"/>
      <c r="EY57" s="36"/>
      <c r="EZ57" s="36"/>
      <c r="FA57" s="36"/>
      <c r="FB57" s="36"/>
    </row>
    <row r="58" spans="1:158" s="30" customFormat="1" ht="4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T58" s="35"/>
      <c r="ED58" s="35"/>
      <c r="EE58" s="35"/>
      <c r="EF58" s="35"/>
      <c r="EX58" s="36"/>
      <c r="EY58" s="36"/>
      <c r="EZ58" s="36"/>
      <c r="FA58" s="36"/>
      <c r="FB58" s="36"/>
    </row>
    <row r="59" spans="1:158" s="30" customFormat="1" ht="4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T59" s="35"/>
      <c r="ED59" s="35"/>
      <c r="EE59" s="35"/>
      <c r="EF59" s="35"/>
      <c r="EX59" s="36"/>
      <c r="EY59" s="36"/>
      <c r="EZ59" s="36"/>
      <c r="FA59" s="36"/>
      <c r="FB59" s="36"/>
    </row>
    <row r="60" spans="1:158" s="30" customFormat="1" ht="4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T60" s="35"/>
      <c r="ED60" s="35"/>
      <c r="EE60" s="35"/>
      <c r="EF60" s="35"/>
      <c r="EX60" s="36"/>
      <c r="EY60" s="36"/>
      <c r="EZ60" s="36"/>
      <c r="FA60" s="36"/>
      <c r="FB60" s="36"/>
    </row>
    <row r="61" spans="1:158" s="30" customFormat="1" ht="4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T61" s="35"/>
      <c r="ED61" s="35"/>
      <c r="EE61" s="35"/>
      <c r="EF61" s="35"/>
      <c r="EX61" s="36"/>
      <c r="EY61" s="36"/>
      <c r="EZ61" s="36"/>
      <c r="FA61" s="36"/>
      <c r="FB61" s="36"/>
    </row>
    <row r="62" spans="1:158" s="30" customFormat="1" ht="4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T62" s="35"/>
      <c r="ED62" s="35"/>
      <c r="EE62" s="35"/>
      <c r="EF62" s="35"/>
      <c r="EX62" s="36"/>
      <c r="EY62" s="36"/>
      <c r="EZ62" s="36"/>
      <c r="FA62" s="36"/>
      <c r="FB62" s="36"/>
    </row>
    <row r="63" spans="1:158" s="30" customFormat="1" ht="4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T63" s="35"/>
      <c r="ED63" s="35"/>
      <c r="EE63" s="35"/>
      <c r="EF63" s="35"/>
      <c r="EX63" s="36"/>
      <c r="EY63" s="36"/>
      <c r="EZ63" s="36"/>
      <c r="FA63" s="36"/>
      <c r="FB63" s="36"/>
    </row>
    <row r="64" spans="1:256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8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7"/>
      <c r="DX64" s="7"/>
      <c r="DY64" s="7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9"/>
      <c r="ER64" s="9"/>
      <c r="ES64" s="9"/>
      <c r="ET64" s="9"/>
      <c r="EU64" s="9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8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7"/>
      <c r="DX65" s="7"/>
      <c r="DY65" s="7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9"/>
      <c r="ER65" s="9"/>
      <c r="ES65" s="9"/>
      <c r="ET65" s="9"/>
      <c r="EU65" s="9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8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7"/>
      <c r="DX66" s="7"/>
      <c r="DY66" s="7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9"/>
      <c r="ER66" s="9"/>
      <c r="ES66" s="9"/>
      <c r="ET66" s="9"/>
      <c r="EU66" s="9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8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7"/>
      <c r="DX67" s="7"/>
      <c r="DY67" s="7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9"/>
      <c r="ER67" s="9"/>
      <c r="ES67" s="9"/>
      <c r="ET67" s="9"/>
      <c r="EU67" s="9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8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7"/>
      <c r="DX68" s="7"/>
      <c r="DY68" s="7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9"/>
      <c r="ER68" s="9"/>
      <c r="ES68" s="9"/>
      <c r="ET68" s="9"/>
      <c r="EU68" s="9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8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7"/>
      <c r="DX69" s="7"/>
      <c r="DY69" s="7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9"/>
      <c r="ER69" s="9"/>
      <c r="ES69" s="9"/>
      <c r="ET69" s="9"/>
      <c r="EU69" s="9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</sheetData>
  <sheetProtection formatCells="0" formatColumns="0" formatRows="0" insertColumns="0" insertRows="0" insertHyperlinks="0" deleteColumns="0" deleteRows="0" autoFilter="0" pivotTables="0"/>
  <mergeCells count="47">
    <mergeCell ref="A37:A38"/>
    <mergeCell ref="B37:B38"/>
    <mergeCell ref="C37:C38"/>
    <mergeCell ref="K37:K38"/>
    <mergeCell ref="B30:B32"/>
    <mergeCell ref="C30:C32"/>
    <mergeCell ref="K30:K32"/>
    <mergeCell ref="A33:A36"/>
    <mergeCell ref="A25:A29"/>
    <mergeCell ref="B25:B29"/>
    <mergeCell ref="C25:C29"/>
    <mergeCell ref="K25:K29"/>
    <mergeCell ref="K20:K24"/>
    <mergeCell ref="K33:K36"/>
    <mergeCell ref="A30:A32"/>
    <mergeCell ref="A10:A14"/>
    <mergeCell ref="B10:B14"/>
    <mergeCell ref="C10:C14"/>
    <mergeCell ref="A20:A24"/>
    <mergeCell ref="B20:B24"/>
    <mergeCell ref="C20:C24"/>
    <mergeCell ref="A15:A19"/>
    <mergeCell ref="B15:B19"/>
    <mergeCell ref="C15:C19"/>
    <mergeCell ref="K10:K14"/>
    <mergeCell ref="E7:E9"/>
    <mergeCell ref="B7:B9"/>
    <mergeCell ref="C7:C9"/>
    <mergeCell ref="D7:D9"/>
    <mergeCell ref="B33:B36"/>
    <mergeCell ref="C33:C36"/>
    <mergeCell ref="K15:K19"/>
    <mergeCell ref="L1:L4"/>
    <mergeCell ref="A2:K2"/>
    <mergeCell ref="A3:K3"/>
    <mergeCell ref="A4:K4"/>
    <mergeCell ref="A5:K5"/>
    <mergeCell ref="G7:G9"/>
    <mergeCell ref="H7:H9"/>
    <mergeCell ref="I7:I9"/>
    <mergeCell ref="J7:J9"/>
    <mergeCell ref="A7:A9"/>
    <mergeCell ref="G6:H6"/>
    <mergeCell ref="I6:J6"/>
    <mergeCell ref="K7:K9"/>
    <mergeCell ref="F7:F9"/>
    <mergeCell ref="L7:L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tabColor rgb="FF7030A0"/>
    <pageSetUpPr fitToPage="1"/>
  </sheetPr>
  <dimension ref="A1:IV61"/>
  <sheetViews>
    <sheetView tabSelected="1" zoomScale="40" zoomScaleNormal="40" zoomScalePageLayoutView="75" workbookViewId="0" topLeftCell="A1">
      <selection activeCell="A5" sqref="A5:K5"/>
    </sheetView>
  </sheetViews>
  <sheetFormatPr defaultColWidth="0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88"/>
      <c r="M1" s="7"/>
      <c r="N1" s="4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90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89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89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89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93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79" t="s">
        <v>28</v>
      </c>
      <c r="H6" s="79"/>
      <c r="I6" s="79" t="s">
        <v>29</v>
      </c>
      <c r="J6" s="79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77" t="s">
        <v>18</v>
      </c>
      <c r="B7" s="77" t="s">
        <v>20</v>
      </c>
      <c r="C7" s="77" t="s">
        <v>26</v>
      </c>
      <c r="D7" s="77" t="s">
        <v>27</v>
      </c>
      <c r="E7" s="83" t="s">
        <v>31</v>
      </c>
      <c r="F7" s="83" t="s">
        <v>0</v>
      </c>
      <c r="G7" s="94" t="s">
        <v>25</v>
      </c>
      <c r="H7" s="97" t="s">
        <v>24</v>
      </c>
      <c r="I7" s="94" t="s">
        <v>25</v>
      </c>
      <c r="J7" s="97" t="s">
        <v>24</v>
      </c>
      <c r="K7" s="80" t="s">
        <v>21</v>
      </c>
      <c r="L7" s="85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78"/>
      <c r="B8" s="78"/>
      <c r="C8" s="102"/>
      <c r="D8" s="102"/>
      <c r="E8" s="84"/>
      <c r="F8" s="84"/>
      <c r="G8" s="95"/>
      <c r="H8" s="98"/>
      <c r="I8" s="95"/>
      <c r="J8" s="98"/>
      <c r="K8" s="81"/>
      <c r="L8" s="86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78"/>
      <c r="B9" s="78"/>
      <c r="C9" s="102"/>
      <c r="D9" s="102"/>
      <c r="E9" s="84"/>
      <c r="F9" s="84"/>
      <c r="G9" s="96"/>
      <c r="H9" s="99"/>
      <c r="I9" s="96"/>
      <c r="J9" s="99"/>
      <c r="K9" s="82"/>
      <c r="L9" s="87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107">
        <v>1</v>
      </c>
      <c r="B10" s="103" t="s">
        <v>69</v>
      </c>
      <c r="C10" s="105" t="s">
        <v>70</v>
      </c>
      <c r="D10" s="58" t="s">
        <v>85</v>
      </c>
      <c r="E10" s="43">
        <v>125</v>
      </c>
      <c r="F10" s="63">
        <v>100</v>
      </c>
      <c r="G10" s="54">
        <v>3</v>
      </c>
      <c r="H10" s="55">
        <v>40</v>
      </c>
      <c r="I10" s="37" t="s">
        <v>92</v>
      </c>
      <c r="J10" s="38">
        <v>0</v>
      </c>
      <c r="K10" s="100">
        <v>127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108"/>
      <c r="B11" s="104"/>
      <c r="C11" s="106"/>
      <c r="D11" s="59" t="s">
        <v>72</v>
      </c>
      <c r="E11" s="62">
        <v>85</v>
      </c>
      <c r="F11" s="64">
        <v>75</v>
      </c>
      <c r="G11" s="60">
        <v>3</v>
      </c>
      <c r="H11" s="61">
        <v>40</v>
      </c>
      <c r="I11" s="60" t="s">
        <v>92</v>
      </c>
      <c r="J11" s="61">
        <v>0</v>
      </c>
      <c r="K11" s="101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108"/>
      <c r="B12" s="104"/>
      <c r="C12" s="106"/>
      <c r="D12" s="59" t="s">
        <v>73</v>
      </c>
      <c r="E12" s="62">
        <v>85</v>
      </c>
      <c r="F12" s="64">
        <v>555</v>
      </c>
      <c r="G12" s="68">
        <v>1</v>
      </c>
      <c r="H12" s="69">
        <v>45</v>
      </c>
      <c r="I12" s="60" t="s">
        <v>92</v>
      </c>
      <c r="J12" s="61">
        <v>0</v>
      </c>
      <c r="K12" s="101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108"/>
      <c r="B13" s="104"/>
      <c r="C13" s="106"/>
      <c r="D13" s="59" t="s">
        <v>86</v>
      </c>
      <c r="E13" s="62">
        <v>250</v>
      </c>
      <c r="F13" s="64">
        <v>700</v>
      </c>
      <c r="G13" s="68">
        <v>2</v>
      </c>
      <c r="H13" s="69">
        <v>42</v>
      </c>
      <c r="I13" s="60" t="s">
        <v>92</v>
      </c>
      <c r="J13" s="61">
        <v>0</v>
      </c>
      <c r="K13" s="101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3" customHeight="1" thickBot="1">
      <c r="A14" s="108"/>
      <c r="B14" s="104"/>
      <c r="C14" s="106"/>
      <c r="D14" s="59" t="s">
        <v>75</v>
      </c>
      <c r="E14" s="62">
        <v>125</v>
      </c>
      <c r="F14" s="64">
        <v>51</v>
      </c>
      <c r="G14" s="60">
        <v>4</v>
      </c>
      <c r="H14" s="61">
        <v>38</v>
      </c>
      <c r="I14" s="60" t="s">
        <v>92</v>
      </c>
      <c r="J14" s="61">
        <v>0</v>
      </c>
      <c r="K14" s="101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107">
        <v>2</v>
      </c>
      <c r="B15" s="103" t="s">
        <v>51</v>
      </c>
      <c r="C15" s="105" t="s">
        <v>52</v>
      </c>
      <c r="D15" s="58" t="s">
        <v>83</v>
      </c>
      <c r="E15" s="43">
        <v>250</v>
      </c>
      <c r="F15" s="63">
        <v>242</v>
      </c>
      <c r="G15" s="54">
        <v>1</v>
      </c>
      <c r="H15" s="55">
        <v>45</v>
      </c>
      <c r="I15" s="37" t="s">
        <v>92</v>
      </c>
      <c r="J15" s="38">
        <v>0</v>
      </c>
      <c r="K15" s="100">
        <v>118</v>
      </c>
      <c r="L15" s="24" t="e">
        <f>#REF!+#REF!</f>
        <v>#REF!</v>
      </c>
      <c r="M15" s="25"/>
      <c r="N15" s="26"/>
      <c r="O15" s="25" t="e">
        <f>IF(#REF!=1,25,0)</f>
        <v>#REF!</v>
      </c>
      <c r="P15" s="25" t="e">
        <f>IF(#REF!=2,22,0)</f>
        <v>#REF!</v>
      </c>
      <c r="Q15" s="25" t="e">
        <f>IF(#REF!=3,20,0)</f>
        <v>#REF!</v>
      </c>
      <c r="R15" s="25" t="e">
        <f>IF(#REF!=4,18,0)</f>
        <v>#REF!</v>
      </c>
      <c r="S15" s="25" t="e">
        <f>IF(#REF!=5,16,0)</f>
        <v>#REF!</v>
      </c>
      <c r="T15" s="25" t="e">
        <f>IF(#REF!=6,15,0)</f>
        <v>#REF!</v>
      </c>
      <c r="U15" s="25" t="e">
        <f>IF(#REF!=7,14,0)</f>
        <v>#REF!</v>
      </c>
      <c r="V15" s="25" t="e">
        <f>IF(#REF!=8,13,0)</f>
        <v>#REF!</v>
      </c>
      <c r="W15" s="25" t="e">
        <f>IF(#REF!=9,12,0)</f>
        <v>#REF!</v>
      </c>
      <c r="X15" s="25" t="e">
        <f>IF(#REF!=10,11,0)</f>
        <v>#REF!</v>
      </c>
      <c r="Y15" s="25" t="e">
        <f>IF(#REF!=11,10,0)</f>
        <v>#REF!</v>
      </c>
      <c r="Z15" s="25" t="e">
        <f>IF(#REF!=12,9,0)</f>
        <v>#REF!</v>
      </c>
      <c r="AA15" s="25" t="e">
        <f>IF(#REF!=13,8,0)</f>
        <v>#REF!</v>
      </c>
      <c r="AB15" s="25" t="e">
        <f>IF(#REF!=14,7,0)</f>
        <v>#REF!</v>
      </c>
      <c r="AC15" s="25" t="e">
        <f>IF(#REF!=15,6,0)</f>
        <v>#REF!</v>
      </c>
      <c r="AD15" s="25" t="e">
        <f>IF(#REF!=16,5,0)</f>
        <v>#REF!</v>
      </c>
      <c r="AE15" s="25" t="e">
        <f>IF(#REF!=17,4,0)</f>
        <v>#REF!</v>
      </c>
      <c r="AF15" s="25" t="e">
        <f>IF(#REF!=18,3,0)</f>
        <v>#REF!</v>
      </c>
      <c r="AG15" s="25" t="e">
        <f>IF(#REF!=19,2,0)</f>
        <v>#REF!</v>
      </c>
      <c r="AH15" s="25" t="e">
        <f>IF(#REF!=20,1,0)</f>
        <v>#REF!</v>
      </c>
      <c r="AI15" s="25" t="e">
        <f>IF(#REF!&gt;20,0,0)</f>
        <v>#REF!</v>
      </c>
      <c r="AJ15" s="25" t="e">
        <f>IF(#REF!="сх",0,0)</f>
        <v>#REF!</v>
      </c>
      <c r="AK15" s="25" t="e">
        <f>SUM(O15:AI15)</f>
        <v>#REF!</v>
      </c>
      <c r="AL15" s="25" t="e">
        <f>IF(#REF!=1,25,0)</f>
        <v>#REF!</v>
      </c>
      <c r="AM15" s="25" t="e">
        <f>IF(#REF!=2,22,0)</f>
        <v>#REF!</v>
      </c>
      <c r="AN15" s="25" t="e">
        <f>IF(#REF!=3,20,0)</f>
        <v>#REF!</v>
      </c>
      <c r="AO15" s="25" t="e">
        <f>IF(#REF!=4,18,0)</f>
        <v>#REF!</v>
      </c>
      <c r="AP15" s="25" t="e">
        <f>IF(#REF!=5,16,0)</f>
        <v>#REF!</v>
      </c>
      <c r="AQ15" s="25" t="e">
        <f>IF(#REF!=6,15,0)</f>
        <v>#REF!</v>
      </c>
      <c r="AR15" s="25" t="e">
        <f>IF(#REF!=7,14,0)</f>
        <v>#REF!</v>
      </c>
      <c r="AS15" s="25" t="e">
        <f>IF(#REF!=8,13,0)</f>
        <v>#REF!</v>
      </c>
      <c r="AT15" s="25" t="e">
        <f>IF(#REF!=9,12,0)</f>
        <v>#REF!</v>
      </c>
      <c r="AU15" s="25" t="e">
        <f>IF(#REF!=10,11,0)</f>
        <v>#REF!</v>
      </c>
      <c r="AV15" s="25" t="e">
        <f>IF(#REF!=11,10,0)</f>
        <v>#REF!</v>
      </c>
      <c r="AW15" s="25" t="e">
        <f>IF(#REF!=12,9,0)</f>
        <v>#REF!</v>
      </c>
      <c r="AX15" s="25" t="e">
        <f>IF(#REF!=13,8,0)</f>
        <v>#REF!</v>
      </c>
      <c r="AY15" s="25" t="e">
        <f>IF(#REF!=14,7,0)</f>
        <v>#REF!</v>
      </c>
      <c r="AZ15" s="25" t="e">
        <f>IF(#REF!=15,6,0)</f>
        <v>#REF!</v>
      </c>
      <c r="BA15" s="25" t="e">
        <f>IF(#REF!=16,5,0)</f>
        <v>#REF!</v>
      </c>
      <c r="BB15" s="25" t="e">
        <f>IF(#REF!=17,4,0)</f>
        <v>#REF!</v>
      </c>
      <c r="BC15" s="25" t="e">
        <f>IF(#REF!=18,3,0)</f>
        <v>#REF!</v>
      </c>
      <c r="BD15" s="25" t="e">
        <f>IF(#REF!=19,2,0)</f>
        <v>#REF!</v>
      </c>
      <c r="BE15" s="25" t="e">
        <f>IF(#REF!=20,1,0)</f>
        <v>#REF!</v>
      </c>
      <c r="BF15" s="25" t="e">
        <f>IF(#REF!&gt;20,0,0)</f>
        <v>#REF!</v>
      </c>
      <c r="BG15" s="25" t="e">
        <f>IF(#REF!="сх",0,0)</f>
        <v>#REF!</v>
      </c>
      <c r="BH15" s="25" t="e">
        <f>SUM(AL15:BF15)</f>
        <v>#REF!</v>
      </c>
      <c r="BI15" s="25" t="e">
        <f>IF(#REF!=1,45,0)</f>
        <v>#REF!</v>
      </c>
      <c r="BJ15" s="25" t="e">
        <f>IF(#REF!=2,42,0)</f>
        <v>#REF!</v>
      </c>
      <c r="BK15" s="25" t="e">
        <f>IF(#REF!=3,40,0)</f>
        <v>#REF!</v>
      </c>
      <c r="BL15" s="25" t="e">
        <f>IF(#REF!=4,38,0)</f>
        <v>#REF!</v>
      </c>
      <c r="BM15" s="25" t="e">
        <f>IF(#REF!=5,36,0)</f>
        <v>#REF!</v>
      </c>
      <c r="BN15" s="25" t="e">
        <f>IF(#REF!=6,35,0)</f>
        <v>#REF!</v>
      </c>
      <c r="BO15" s="25" t="e">
        <f>IF(#REF!=7,34,0)</f>
        <v>#REF!</v>
      </c>
      <c r="BP15" s="25" t="e">
        <f>IF(#REF!=8,33,0)</f>
        <v>#REF!</v>
      </c>
      <c r="BQ15" s="25" t="e">
        <f>IF(#REF!=9,32,0)</f>
        <v>#REF!</v>
      </c>
      <c r="BR15" s="25" t="e">
        <f>IF(#REF!=10,31,0)</f>
        <v>#REF!</v>
      </c>
      <c r="BS15" s="25" t="e">
        <f>IF(#REF!=11,30,0)</f>
        <v>#REF!</v>
      </c>
      <c r="BT15" s="25" t="e">
        <f>IF(#REF!=12,29,0)</f>
        <v>#REF!</v>
      </c>
      <c r="BU15" s="25" t="e">
        <f>IF(#REF!=13,28,0)</f>
        <v>#REF!</v>
      </c>
      <c r="BV15" s="25" t="e">
        <f>IF(#REF!=14,27,0)</f>
        <v>#REF!</v>
      </c>
      <c r="BW15" s="25" t="e">
        <f>IF(#REF!=15,26,0)</f>
        <v>#REF!</v>
      </c>
      <c r="BX15" s="25" t="e">
        <f>IF(#REF!=16,25,0)</f>
        <v>#REF!</v>
      </c>
      <c r="BY15" s="25" t="e">
        <f>IF(#REF!=17,24,0)</f>
        <v>#REF!</v>
      </c>
      <c r="BZ15" s="25" t="e">
        <f>IF(#REF!=18,23,0)</f>
        <v>#REF!</v>
      </c>
      <c r="CA15" s="25" t="e">
        <f>IF(#REF!=19,22,0)</f>
        <v>#REF!</v>
      </c>
      <c r="CB15" s="25" t="e">
        <f>IF(#REF!=20,21,0)</f>
        <v>#REF!</v>
      </c>
      <c r="CC15" s="25" t="e">
        <f>IF(#REF!=21,20,0)</f>
        <v>#REF!</v>
      </c>
      <c r="CD15" s="25" t="e">
        <f>IF(#REF!=22,19,0)</f>
        <v>#REF!</v>
      </c>
      <c r="CE15" s="25" t="e">
        <f>IF(#REF!=23,18,0)</f>
        <v>#REF!</v>
      </c>
      <c r="CF15" s="25" t="e">
        <f>IF(#REF!=24,17,0)</f>
        <v>#REF!</v>
      </c>
      <c r="CG15" s="25" t="e">
        <f>IF(#REF!=25,16,0)</f>
        <v>#REF!</v>
      </c>
      <c r="CH15" s="25" t="e">
        <f>IF(#REF!=26,15,0)</f>
        <v>#REF!</v>
      </c>
      <c r="CI15" s="25" t="e">
        <f>IF(#REF!=27,14,0)</f>
        <v>#REF!</v>
      </c>
      <c r="CJ15" s="25" t="e">
        <f>IF(#REF!=28,13,0)</f>
        <v>#REF!</v>
      </c>
      <c r="CK15" s="25" t="e">
        <f>IF(#REF!=29,12,0)</f>
        <v>#REF!</v>
      </c>
      <c r="CL15" s="25" t="e">
        <f>IF(#REF!=30,11,0)</f>
        <v>#REF!</v>
      </c>
      <c r="CM15" s="25" t="e">
        <f>IF(#REF!=31,10,0)</f>
        <v>#REF!</v>
      </c>
      <c r="CN15" s="25" t="e">
        <f>IF(#REF!=32,9,0)</f>
        <v>#REF!</v>
      </c>
      <c r="CO15" s="25" t="e">
        <f>IF(#REF!=33,8,0)</f>
        <v>#REF!</v>
      </c>
      <c r="CP15" s="25" t="e">
        <f>IF(#REF!=34,7,0)</f>
        <v>#REF!</v>
      </c>
      <c r="CQ15" s="25" t="e">
        <f>IF(#REF!=35,6,0)</f>
        <v>#REF!</v>
      </c>
      <c r="CR15" s="25" t="e">
        <f>IF(#REF!=36,5,0)</f>
        <v>#REF!</v>
      </c>
      <c r="CS15" s="25" t="e">
        <f>IF(#REF!=37,4,0)</f>
        <v>#REF!</v>
      </c>
      <c r="CT15" s="25" t="e">
        <f>IF(#REF!=38,3,0)</f>
        <v>#REF!</v>
      </c>
      <c r="CU15" s="25" t="e">
        <f>IF(#REF!=39,2,0)</f>
        <v>#REF!</v>
      </c>
      <c r="CV15" s="25" t="e">
        <f>IF(#REF!=40,1,0)</f>
        <v>#REF!</v>
      </c>
      <c r="CW15" s="25" t="e">
        <f>IF(#REF!&gt;20,0,0)</f>
        <v>#REF!</v>
      </c>
      <c r="CX15" s="25" t="e">
        <f>IF(#REF!="сх",0,0)</f>
        <v>#REF!</v>
      </c>
      <c r="CY15" s="25" t="e">
        <f>SUM(BI15:CX15)</f>
        <v>#REF!</v>
      </c>
      <c r="CZ15" s="25" t="e">
        <f>IF(#REF!=1,45,0)</f>
        <v>#REF!</v>
      </c>
      <c r="DA15" s="25" t="e">
        <f>IF(#REF!=2,42,0)</f>
        <v>#REF!</v>
      </c>
      <c r="DB15" s="25" t="e">
        <f>IF(#REF!=3,40,0)</f>
        <v>#REF!</v>
      </c>
      <c r="DC15" s="25" t="e">
        <f>IF(#REF!=4,38,0)</f>
        <v>#REF!</v>
      </c>
      <c r="DD15" s="25" t="e">
        <f>IF(#REF!=5,36,0)</f>
        <v>#REF!</v>
      </c>
      <c r="DE15" s="25" t="e">
        <f>IF(#REF!=6,35,0)</f>
        <v>#REF!</v>
      </c>
      <c r="DF15" s="25" t="e">
        <f>IF(#REF!=7,34,0)</f>
        <v>#REF!</v>
      </c>
      <c r="DG15" s="25" t="e">
        <f>IF(#REF!=8,33,0)</f>
        <v>#REF!</v>
      </c>
      <c r="DH15" s="25" t="e">
        <f>IF(#REF!=9,32,0)</f>
        <v>#REF!</v>
      </c>
      <c r="DI15" s="25" t="e">
        <f>IF(#REF!=10,31,0)</f>
        <v>#REF!</v>
      </c>
      <c r="DJ15" s="25" t="e">
        <f>IF(#REF!=11,30,0)</f>
        <v>#REF!</v>
      </c>
      <c r="DK15" s="25" t="e">
        <f>IF(#REF!=12,29,0)</f>
        <v>#REF!</v>
      </c>
      <c r="DL15" s="25" t="e">
        <f>IF(#REF!=13,28,0)</f>
        <v>#REF!</v>
      </c>
      <c r="DM15" s="25" t="e">
        <f>IF(#REF!=14,27,0)</f>
        <v>#REF!</v>
      </c>
      <c r="DN15" s="25" t="e">
        <f>IF(#REF!=15,26,0)</f>
        <v>#REF!</v>
      </c>
      <c r="DO15" s="25" t="e">
        <f>IF(#REF!=16,25,0)</f>
        <v>#REF!</v>
      </c>
      <c r="DP15" s="25" t="e">
        <f>IF(#REF!=17,24,0)</f>
        <v>#REF!</v>
      </c>
      <c r="DQ15" s="25" t="e">
        <f>IF(#REF!=18,23,0)</f>
        <v>#REF!</v>
      </c>
      <c r="DR15" s="25" t="e">
        <f>IF(#REF!=19,22,0)</f>
        <v>#REF!</v>
      </c>
      <c r="DS15" s="25" t="e">
        <f>IF(#REF!=20,21,0)</f>
        <v>#REF!</v>
      </c>
      <c r="DT15" s="25" t="e">
        <f>IF(#REF!=21,20,0)</f>
        <v>#REF!</v>
      </c>
      <c r="DU15" s="25" t="e">
        <f>IF(#REF!=22,19,0)</f>
        <v>#REF!</v>
      </c>
      <c r="DV15" s="25" t="e">
        <f>IF(#REF!=23,18,0)</f>
        <v>#REF!</v>
      </c>
      <c r="DW15" s="25" t="e">
        <f>IF(#REF!=24,17,0)</f>
        <v>#REF!</v>
      </c>
      <c r="DX15" s="25" t="e">
        <f>IF(#REF!=25,16,0)</f>
        <v>#REF!</v>
      </c>
      <c r="DY15" s="25" t="e">
        <f>IF(#REF!=26,15,0)</f>
        <v>#REF!</v>
      </c>
      <c r="DZ15" s="25" t="e">
        <f>IF(#REF!=27,14,0)</f>
        <v>#REF!</v>
      </c>
      <c r="EA15" s="25" t="e">
        <f>IF(#REF!=28,13,0)</f>
        <v>#REF!</v>
      </c>
      <c r="EB15" s="25" t="e">
        <f>IF(#REF!=29,12,0)</f>
        <v>#REF!</v>
      </c>
      <c r="EC15" s="25" t="e">
        <f>IF(#REF!=30,11,0)</f>
        <v>#REF!</v>
      </c>
      <c r="ED15" s="25" t="e">
        <f>IF(#REF!=31,10,0)</f>
        <v>#REF!</v>
      </c>
      <c r="EE15" s="25" t="e">
        <f>IF(#REF!=32,9,0)</f>
        <v>#REF!</v>
      </c>
      <c r="EF15" s="25" t="e">
        <f>IF(#REF!=33,8,0)</f>
        <v>#REF!</v>
      </c>
      <c r="EG15" s="25" t="e">
        <f>IF(#REF!=34,7,0)</f>
        <v>#REF!</v>
      </c>
      <c r="EH15" s="25" t="e">
        <f>IF(#REF!=35,6,0)</f>
        <v>#REF!</v>
      </c>
      <c r="EI15" s="25" t="e">
        <f>IF(#REF!=36,5,0)</f>
        <v>#REF!</v>
      </c>
      <c r="EJ15" s="25" t="e">
        <f>IF(#REF!=37,4,0)</f>
        <v>#REF!</v>
      </c>
      <c r="EK15" s="25" t="e">
        <f>IF(#REF!=38,3,0)</f>
        <v>#REF!</v>
      </c>
      <c r="EL15" s="25" t="e">
        <f>IF(#REF!=39,2,0)</f>
        <v>#REF!</v>
      </c>
      <c r="EM15" s="25" t="e">
        <f>IF(#REF!=40,1,0)</f>
        <v>#REF!</v>
      </c>
      <c r="EN15" s="25" t="e">
        <f>IF(#REF!&gt;20,0,0)</f>
        <v>#REF!</v>
      </c>
      <c r="EO15" s="25" t="e">
        <f>IF(#REF!="сх",0,0)</f>
        <v>#REF!</v>
      </c>
      <c r="EP15" s="25" t="e">
        <f>SUM(CZ15:EO15)</f>
        <v>#REF!</v>
      </c>
      <c r="EQ15" s="25"/>
      <c r="ER15" s="25" t="e">
        <f>IF(#REF!="сх","ноль",IF(#REF!&gt;0,#REF!,"Ноль"))</f>
        <v>#REF!</v>
      </c>
      <c r="ES15" s="25" t="e">
        <f>IF(#REF!="сх","ноль",IF(#REF!&gt;0,#REF!,"Ноль"))</f>
        <v>#REF!</v>
      </c>
      <c r="ET15" s="25"/>
      <c r="EU15" s="25" t="e">
        <f>MIN(ER15,ES15)</f>
        <v>#REF!</v>
      </c>
      <c r="EV15" s="25" t="e">
        <f>IF(K15=#REF!,IF(#REF!&lt;#REF!,#REF!,EZ15),#REF!)</f>
        <v>#REF!</v>
      </c>
      <c r="EW15" s="25" t="e">
        <f>IF(K15=#REF!,IF(#REF!&lt;#REF!,0,1))</f>
        <v>#REF!</v>
      </c>
      <c r="EX15" s="25" t="e">
        <f>IF(AND(EU15&gt;=21,EU15&lt;&gt;0),EU15,IF(K15&lt;#REF!,"СТОП",EV15+EW15))</f>
        <v>#REF!</v>
      </c>
      <c r="EY15" s="25"/>
      <c r="EZ15" s="25">
        <v>15</v>
      </c>
      <c r="FA15" s="25">
        <v>16</v>
      </c>
      <c r="FB15" s="25"/>
      <c r="FC15" s="27" t="e">
        <f>IF(#REF!=1,25,0)</f>
        <v>#REF!</v>
      </c>
      <c r="FD15" s="27" t="e">
        <f>IF(#REF!=2,22,0)</f>
        <v>#REF!</v>
      </c>
      <c r="FE15" s="27" t="e">
        <f>IF(#REF!=3,20,0)</f>
        <v>#REF!</v>
      </c>
      <c r="FF15" s="27" t="e">
        <f>IF(#REF!=4,18,0)</f>
        <v>#REF!</v>
      </c>
      <c r="FG15" s="27" t="e">
        <f>IF(#REF!=5,16,0)</f>
        <v>#REF!</v>
      </c>
      <c r="FH15" s="27" t="e">
        <f>IF(#REF!=6,15,0)</f>
        <v>#REF!</v>
      </c>
      <c r="FI15" s="27" t="e">
        <f>IF(#REF!=7,14,0)</f>
        <v>#REF!</v>
      </c>
      <c r="FJ15" s="27" t="e">
        <f>IF(#REF!=8,13,0)</f>
        <v>#REF!</v>
      </c>
      <c r="FK15" s="27" t="e">
        <f>IF(#REF!=9,12,0)</f>
        <v>#REF!</v>
      </c>
      <c r="FL15" s="27" t="e">
        <f>IF(#REF!=10,11,0)</f>
        <v>#REF!</v>
      </c>
      <c r="FM15" s="27" t="e">
        <f>IF(#REF!=11,10,0)</f>
        <v>#REF!</v>
      </c>
      <c r="FN15" s="27" t="e">
        <f>IF(#REF!=12,9,0)</f>
        <v>#REF!</v>
      </c>
      <c r="FO15" s="27" t="e">
        <f>IF(#REF!=13,8,0)</f>
        <v>#REF!</v>
      </c>
      <c r="FP15" s="27" t="e">
        <f>IF(#REF!=14,7,0)</f>
        <v>#REF!</v>
      </c>
      <c r="FQ15" s="27" t="e">
        <f>IF(#REF!=15,6,0)</f>
        <v>#REF!</v>
      </c>
      <c r="FR15" s="27" t="e">
        <f>IF(#REF!=16,5,0)</f>
        <v>#REF!</v>
      </c>
      <c r="FS15" s="27" t="e">
        <f>IF(#REF!=17,4,0)</f>
        <v>#REF!</v>
      </c>
      <c r="FT15" s="27" t="e">
        <f>IF(#REF!=18,3,0)</f>
        <v>#REF!</v>
      </c>
      <c r="FU15" s="27" t="e">
        <f>IF(#REF!=19,2,0)</f>
        <v>#REF!</v>
      </c>
      <c r="FV15" s="27" t="e">
        <f>IF(#REF!=20,1,0)</f>
        <v>#REF!</v>
      </c>
      <c r="FW15" s="27" t="e">
        <f>IF(#REF!&gt;20,0,0)</f>
        <v>#REF!</v>
      </c>
      <c r="FX15" s="27" t="e">
        <f>IF(#REF!="сх",0,0)</f>
        <v>#REF!</v>
      </c>
      <c r="FY15" s="27" t="e">
        <f>SUM(FC15:FX15)</f>
        <v>#REF!</v>
      </c>
      <c r="FZ15" s="27" t="e">
        <f>IF(#REF!=1,25,0)</f>
        <v>#REF!</v>
      </c>
      <c r="GA15" s="27" t="e">
        <f>IF(#REF!=2,22,0)</f>
        <v>#REF!</v>
      </c>
      <c r="GB15" s="27" t="e">
        <f>IF(#REF!=3,20,0)</f>
        <v>#REF!</v>
      </c>
      <c r="GC15" s="27" t="e">
        <f>IF(#REF!=4,18,0)</f>
        <v>#REF!</v>
      </c>
      <c r="GD15" s="27" t="e">
        <f>IF(#REF!=5,16,0)</f>
        <v>#REF!</v>
      </c>
      <c r="GE15" s="27" t="e">
        <f>IF(#REF!=6,15,0)</f>
        <v>#REF!</v>
      </c>
      <c r="GF15" s="27" t="e">
        <f>IF(#REF!=7,14,0)</f>
        <v>#REF!</v>
      </c>
      <c r="GG15" s="27" t="e">
        <f>IF(#REF!=8,13,0)</f>
        <v>#REF!</v>
      </c>
      <c r="GH15" s="27" t="e">
        <f>IF(#REF!=9,12,0)</f>
        <v>#REF!</v>
      </c>
      <c r="GI15" s="27" t="e">
        <f>IF(#REF!=10,11,0)</f>
        <v>#REF!</v>
      </c>
      <c r="GJ15" s="27" t="e">
        <f>IF(#REF!=11,10,0)</f>
        <v>#REF!</v>
      </c>
      <c r="GK15" s="27" t="e">
        <f>IF(#REF!=12,9,0)</f>
        <v>#REF!</v>
      </c>
      <c r="GL15" s="27" t="e">
        <f>IF(#REF!=13,8,0)</f>
        <v>#REF!</v>
      </c>
      <c r="GM15" s="27" t="e">
        <f>IF(#REF!=14,7,0)</f>
        <v>#REF!</v>
      </c>
      <c r="GN15" s="27" t="e">
        <f>IF(#REF!=15,6,0)</f>
        <v>#REF!</v>
      </c>
      <c r="GO15" s="27" t="e">
        <f>IF(#REF!=16,5,0)</f>
        <v>#REF!</v>
      </c>
      <c r="GP15" s="27" t="e">
        <f>IF(#REF!=17,4,0)</f>
        <v>#REF!</v>
      </c>
      <c r="GQ15" s="27" t="e">
        <f>IF(#REF!=18,3,0)</f>
        <v>#REF!</v>
      </c>
      <c r="GR15" s="27" t="e">
        <f>IF(#REF!=19,2,0)</f>
        <v>#REF!</v>
      </c>
      <c r="GS15" s="27" t="e">
        <f>IF(#REF!=20,1,0)</f>
        <v>#REF!</v>
      </c>
      <c r="GT15" s="27" t="e">
        <f>IF(#REF!&gt;20,0,0)</f>
        <v>#REF!</v>
      </c>
      <c r="GU15" s="27" t="e">
        <f>IF(#REF!="сх",0,0)</f>
        <v>#REF!</v>
      </c>
      <c r="GV15" s="27" t="e">
        <f>SUM(FZ15:GU15)</f>
        <v>#REF!</v>
      </c>
      <c r="GW15" s="27" t="e">
        <f>IF(#REF!=1,100,0)</f>
        <v>#REF!</v>
      </c>
      <c r="GX15" s="27" t="e">
        <f>IF(#REF!=2,98,0)</f>
        <v>#REF!</v>
      </c>
      <c r="GY15" s="27" t="e">
        <f>IF(#REF!=3,95,0)</f>
        <v>#REF!</v>
      </c>
      <c r="GZ15" s="27" t="e">
        <f>IF(#REF!=4,93,0)</f>
        <v>#REF!</v>
      </c>
      <c r="HA15" s="27" t="e">
        <f>IF(#REF!=5,90,0)</f>
        <v>#REF!</v>
      </c>
      <c r="HB15" s="27" t="e">
        <f>IF(#REF!=6,88,0)</f>
        <v>#REF!</v>
      </c>
      <c r="HC15" s="27" t="e">
        <f>IF(#REF!=7,85,0)</f>
        <v>#REF!</v>
      </c>
      <c r="HD15" s="27" t="e">
        <f>IF(#REF!=8,83,0)</f>
        <v>#REF!</v>
      </c>
      <c r="HE15" s="27" t="e">
        <f>IF(#REF!=9,80,0)</f>
        <v>#REF!</v>
      </c>
      <c r="HF15" s="27" t="e">
        <f>IF(#REF!=10,78,0)</f>
        <v>#REF!</v>
      </c>
      <c r="HG15" s="27" t="e">
        <f>IF(#REF!=11,75,0)</f>
        <v>#REF!</v>
      </c>
      <c r="HH15" s="27" t="e">
        <f>IF(#REF!=12,73,0)</f>
        <v>#REF!</v>
      </c>
      <c r="HI15" s="27" t="e">
        <f>IF(#REF!=13,70,0)</f>
        <v>#REF!</v>
      </c>
      <c r="HJ15" s="27" t="e">
        <f>IF(#REF!=14,68,0)</f>
        <v>#REF!</v>
      </c>
      <c r="HK15" s="27" t="e">
        <f>IF(#REF!=15,65,0)</f>
        <v>#REF!</v>
      </c>
      <c r="HL15" s="27" t="e">
        <f>IF(#REF!=16,63,0)</f>
        <v>#REF!</v>
      </c>
      <c r="HM15" s="27" t="e">
        <f>IF(#REF!=17,60,0)</f>
        <v>#REF!</v>
      </c>
      <c r="HN15" s="27" t="e">
        <f>IF(#REF!=18,58,0)</f>
        <v>#REF!</v>
      </c>
      <c r="HO15" s="27" t="e">
        <f>IF(#REF!=19,55,0)</f>
        <v>#REF!</v>
      </c>
      <c r="HP15" s="27" t="e">
        <f>IF(#REF!=20,53,0)</f>
        <v>#REF!</v>
      </c>
      <c r="HQ15" s="27" t="e">
        <f>IF(#REF!&gt;20,0,0)</f>
        <v>#REF!</v>
      </c>
      <c r="HR15" s="27" t="e">
        <f>IF(#REF!="сх",0,0)</f>
        <v>#REF!</v>
      </c>
      <c r="HS15" s="27" t="e">
        <f>SUM(GW15:HR15)</f>
        <v>#REF!</v>
      </c>
      <c r="HT15" s="27" t="e">
        <f>IF(#REF!=1,100,0)</f>
        <v>#REF!</v>
      </c>
      <c r="HU15" s="27" t="e">
        <f>IF(#REF!=2,98,0)</f>
        <v>#REF!</v>
      </c>
      <c r="HV15" s="27" t="e">
        <f>IF(#REF!=3,95,0)</f>
        <v>#REF!</v>
      </c>
      <c r="HW15" s="27" t="e">
        <f>IF(#REF!=4,93,0)</f>
        <v>#REF!</v>
      </c>
      <c r="HX15" s="27" t="e">
        <f>IF(#REF!=5,90,0)</f>
        <v>#REF!</v>
      </c>
      <c r="HY15" s="27" t="e">
        <f>IF(#REF!=6,88,0)</f>
        <v>#REF!</v>
      </c>
      <c r="HZ15" s="27" t="e">
        <f>IF(#REF!=7,85,0)</f>
        <v>#REF!</v>
      </c>
      <c r="IA15" s="27" t="e">
        <f>IF(#REF!=8,83,0)</f>
        <v>#REF!</v>
      </c>
      <c r="IB15" s="27" t="e">
        <f>IF(#REF!=9,80,0)</f>
        <v>#REF!</v>
      </c>
      <c r="IC15" s="27" t="e">
        <f>IF(#REF!=10,78,0)</f>
        <v>#REF!</v>
      </c>
      <c r="ID15" s="27" t="e">
        <f>IF(#REF!=11,75,0)</f>
        <v>#REF!</v>
      </c>
      <c r="IE15" s="27" t="e">
        <f>IF(#REF!=12,73,0)</f>
        <v>#REF!</v>
      </c>
      <c r="IF15" s="27" t="e">
        <f>IF(#REF!=13,70,0)</f>
        <v>#REF!</v>
      </c>
      <c r="IG15" s="27" t="e">
        <f>IF(#REF!=14,68,0)</f>
        <v>#REF!</v>
      </c>
      <c r="IH15" s="27" t="e">
        <f>IF(#REF!=15,65,0)</f>
        <v>#REF!</v>
      </c>
      <c r="II15" s="27" t="e">
        <f>IF(#REF!=16,63,0)</f>
        <v>#REF!</v>
      </c>
      <c r="IJ15" s="27" t="e">
        <f>IF(#REF!=17,60,0)</f>
        <v>#REF!</v>
      </c>
      <c r="IK15" s="27" t="e">
        <f>IF(#REF!=18,58,0)</f>
        <v>#REF!</v>
      </c>
      <c r="IL15" s="27" t="e">
        <f>IF(#REF!=19,55,0)</f>
        <v>#REF!</v>
      </c>
      <c r="IM15" s="27" t="e">
        <f>IF(#REF!=20,53,0)</f>
        <v>#REF!</v>
      </c>
      <c r="IN15" s="27" t="e">
        <f>IF(#REF!&gt;20,0,0)</f>
        <v>#REF!</v>
      </c>
      <c r="IO15" s="27" t="e">
        <f>IF(#REF!="сх",0,0)</f>
        <v>#REF!</v>
      </c>
      <c r="IP15" s="27" t="e">
        <f>SUM(HT15:IO15)</f>
        <v>#REF!</v>
      </c>
      <c r="IQ15" s="25"/>
      <c r="IR15" s="25"/>
      <c r="IS15" s="25"/>
      <c r="IT15" s="25"/>
      <c r="IU15" s="25"/>
      <c r="IV15" s="25"/>
    </row>
    <row r="16" spans="1:256" s="3" customFormat="1" ht="34.5">
      <c r="A16" s="108"/>
      <c r="B16" s="104"/>
      <c r="C16" s="106"/>
      <c r="D16" s="59" t="s">
        <v>53</v>
      </c>
      <c r="E16" s="62">
        <v>250</v>
      </c>
      <c r="F16" s="64">
        <v>62</v>
      </c>
      <c r="G16" s="60">
        <v>3</v>
      </c>
      <c r="H16" s="61">
        <v>40</v>
      </c>
      <c r="I16" s="60" t="s">
        <v>92</v>
      </c>
      <c r="J16" s="61">
        <v>0</v>
      </c>
      <c r="K16" s="101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2.25" customHeight="1">
      <c r="A17" s="108"/>
      <c r="B17" s="104"/>
      <c r="C17" s="106"/>
      <c r="D17" s="59" t="s">
        <v>55</v>
      </c>
      <c r="E17" s="62">
        <v>85</v>
      </c>
      <c r="F17" s="64">
        <v>18</v>
      </c>
      <c r="G17" s="68">
        <v>10</v>
      </c>
      <c r="H17" s="69">
        <v>31</v>
      </c>
      <c r="I17" s="60" t="s">
        <v>92</v>
      </c>
      <c r="J17" s="61">
        <v>0</v>
      </c>
      <c r="K17" s="101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108"/>
      <c r="B18" s="104"/>
      <c r="C18" s="106"/>
      <c r="D18" s="59" t="s">
        <v>57</v>
      </c>
      <c r="E18" s="62">
        <v>125</v>
      </c>
      <c r="F18" s="64">
        <v>59</v>
      </c>
      <c r="G18" s="68">
        <v>2</v>
      </c>
      <c r="H18" s="69">
        <v>42</v>
      </c>
      <c r="I18" s="60" t="s">
        <v>92</v>
      </c>
      <c r="J18" s="61">
        <v>0</v>
      </c>
      <c r="K18" s="101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4.5">
      <c r="A19" s="108"/>
      <c r="B19" s="104"/>
      <c r="C19" s="106"/>
      <c r="D19" s="59" t="s">
        <v>84</v>
      </c>
      <c r="E19" s="62">
        <v>125</v>
      </c>
      <c r="F19" s="64">
        <v>230</v>
      </c>
      <c r="G19" s="60">
        <v>8</v>
      </c>
      <c r="H19" s="61">
        <v>33</v>
      </c>
      <c r="I19" s="60" t="s">
        <v>92</v>
      </c>
      <c r="J19" s="61">
        <v>0</v>
      </c>
      <c r="K19" s="101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5.25" thickBot="1">
      <c r="A20" s="108"/>
      <c r="B20" s="104"/>
      <c r="C20" s="106"/>
      <c r="D20" s="59" t="s">
        <v>54</v>
      </c>
      <c r="E20" s="62">
        <v>125</v>
      </c>
      <c r="F20" s="64">
        <v>14</v>
      </c>
      <c r="G20" s="60">
        <v>10</v>
      </c>
      <c r="H20" s="61">
        <v>31</v>
      </c>
      <c r="I20" s="60" t="s">
        <v>92</v>
      </c>
      <c r="J20" s="61">
        <v>0</v>
      </c>
      <c r="K20" s="101"/>
      <c r="L20" s="24"/>
      <c r="M20" s="25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5"/>
      <c r="IR20" s="25"/>
      <c r="IS20" s="25"/>
      <c r="IT20" s="25"/>
      <c r="IU20" s="25"/>
      <c r="IV20" s="25"/>
    </row>
    <row r="21" spans="1:256" s="3" customFormat="1" ht="34.5">
      <c r="A21" s="107">
        <v>4</v>
      </c>
      <c r="B21" s="103" t="s">
        <v>44</v>
      </c>
      <c r="C21" s="105" t="s">
        <v>45</v>
      </c>
      <c r="D21" s="58" t="s">
        <v>48</v>
      </c>
      <c r="E21" s="43">
        <v>85</v>
      </c>
      <c r="F21" s="63">
        <v>25</v>
      </c>
      <c r="G21" s="54">
        <v>12</v>
      </c>
      <c r="H21" s="55">
        <v>29</v>
      </c>
      <c r="I21" s="37" t="s">
        <v>92</v>
      </c>
      <c r="J21" s="38">
        <v>0</v>
      </c>
      <c r="K21" s="100">
        <v>98</v>
      </c>
      <c r="L21" s="24" t="e">
        <f>#REF!+#REF!</f>
        <v>#REF!</v>
      </c>
      <c r="M21" s="25"/>
      <c r="N21" s="26"/>
      <c r="O21" s="25" t="e">
        <f>IF(#REF!=1,25,0)</f>
        <v>#REF!</v>
      </c>
      <c r="P21" s="25" t="e">
        <f>IF(#REF!=2,22,0)</f>
        <v>#REF!</v>
      </c>
      <c r="Q21" s="25" t="e">
        <f>IF(#REF!=3,20,0)</f>
        <v>#REF!</v>
      </c>
      <c r="R21" s="25" t="e">
        <f>IF(#REF!=4,18,0)</f>
        <v>#REF!</v>
      </c>
      <c r="S21" s="25" t="e">
        <f>IF(#REF!=5,16,0)</f>
        <v>#REF!</v>
      </c>
      <c r="T21" s="25" t="e">
        <f>IF(#REF!=6,15,0)</f>
        <v>#REF!</v>
      </c>
      <c r="U21" s="25" t="e">
        <f>IF(#REF!=7,14,0)</f>
        <v>#REF!</v>
      </c>
      <c r="V21" s="25" t="e">
        <f>IF(#REF!=8,13,0)</f>
        <v>#REF!</v>
      </c>
      <c r="W21" s="25" t="e">
        <f>IF(#REF!=9,12,0)</f>
        <v>#REF!</v>
      </c>
      <c r="X21" s="25" t="e">
        <f>IF(#REF!=10,11,0)</f>
        <v>#REF!</v>
      </c>
      <c r="Y21" s="25" t="e">
        <f>IF(#REF!=11,10,0)</f>
        <v>#REF!</v>
      </c>
      <c r="Z21" s="25" t="e">
        <f>IF(#REF!=12,9,0)</f>
        <v>#REF!</v>
      </c>
      <c r="AA21" s="25" t="e">
        <f>IF(#REF!=13,8,0)</f>
        <v>#REF!</v>
      </c>
      <c r="AB21" s="25" t="e">
        <f>IF(#REF!=14,7,0)</f>
        <v>#REF!</v>
      </c>
      <c r="AC21" s="25" t="e">
        <f>IF(#REF!=15,6,0)</f>
        <v>#REF!</v>
      </c>
      <c r="AD21" s="25" t="e">
        <f>IF(#REF!=16,5,0)</f>
        <v>#REF!</v>
      </c>
      <c r="AE21" s="25" t="e">
        <f>IF(#REF!=17,4,0)</f>
        <v>#REF!</v>
      </c>
      <c r="AF21" s="25" t="e">
        <f>IF(#REF!=18,3,0)</f>
        <v>#REF!</v>
      </c>
      <c r="AG21" s="25" t="e">
        <f>IF(#REF!=19,2,0)</f>
        <v>#REF!</v>
      </c>
      <c r="AH21" s="25" t="e">
        <f>IF(#REF!=20,1,0)</f>
        <v>#REF!</v>
      </c>
      <c r="AI21" s="25" t="e">
        <f>IF(#REF!&gt;20,0,0)</f>
        <v>#REF!</v>
      </c>
      <c r="AJ21" s="25" t="e">
        <f>IF(#REF!="сх",0,0)</f>
        <v>#REF!</v>
      </c>
      <c r="AK21" s="25" t="e">
        <f>SUM(O21:AI21)</f>
        <v>#REF!</v>
      </c>
      <c r="AL21" s="25" t="e">
        <f>IF(#REF!=1,25,0)</f>
        <v>#REF!</v>
      </c>
      <c r="AM21" s="25" t="e">
        <f>IF(#REF!=2,22,0)</f>
        <v>#REF!</v>
      </c>
      <c r="AN21" s="25" t="e">
        <f>IF(#REF!=3,20,0)</f>
        <v>#REF!</v>
      </c>
      <c r="AO21" s="25" t="e">
        <f>IF(#REF!=4,18,0)</f>
        <v>#REF!</v>
      </c>
      <c r="AP21" s="25" t="e">
        <f>IF(#REF!=5,16,0)</f>
        <v>#REF!</v>
      </c>
      <c r="AQ21" s="25" t="e">
        <f>IF(#REF!=6,15,0)</f>
        <v>#REF!</v>
      </c>
      <c r="AR21" s="25" t="e">
        <f>IF(#REF!=7,14,0)</f>
        <v>#REF!</v>
      </c>
      <c r="AS21" s="25" t="e">
        <f>IF(#REF!=8,13,0)</f>
        <v>#REF!</v>
      </c>
      <c r="AT21" s="25" t="e">
        <f>IF(#REF!=9,12,0)</f>
        <v>#REF!</v>
      </c>
      <c r="AU21" s="25" t="e">
        <f>IF(#REF!=10,11,0)</f>
        <v>#REF!</v>
      </c>
      <c r="AV21" s="25" t="e">
        <f>IF(#REF!=11,10,0)</f>
        <v>#REF!</v>
      </c>
      <c r="AW21" s="25" t="e">
        <f>IF(#REF!=12,9,0)</f>
        <v>#REF!</v>
      </c>
      <c r="AX21" s="25" t="e">
        <f>IF(#REF!=13,8,0)</f>
        <v>#REF!</v>
      </c>
      <c r="AY21" s="25" t="e">
        <f>IF(#REF!=14,7,0)</f>
        <v>#REF!</v>
      </c>
      <c r="AZ21" s="25" t="e">
        <f>IF(#REF!=15,6,0)</f>
        <v>#REF!</v>
      </c>
      <c r="BA21" s="25" t="e">
        <f>IF(#REF!=16,5,0)</f>
        <v>#REF!</v>
      </c>
      <c r="BB21" s="25" t="e">
        <f>IF(#REF!=17,4,0)</f>
        <v>#REF!</v>
      </c>
      <c r="BC21" s="25" t="e">
        <f>IF(#REF!=18,3,0)</f>
        <v>#REF!</v>
      </c>
      <c r="BD21" s="25" t="e">
        <f>IF(#REF!=19,2,0)</f>
        <v>#REF!</v>
      </c>
      <c r="BE21" s="25" t="e">
        <f>IF(#REF!=20,1,0)</f>
        <v>#REF!</v>
      </c>
      <c r="BF21" s="25" t="e">
        <f>IF(#REF!&gt;20,0,0)</f>
        <v>#REF!</v>
      </c>
      <c r="BG21" s="25" t="e">
        <f>IF(#REF!="сх",0,0)</f>
        <v>#REF!</v>
      </c>
      <c r="BH21" s="25" t="e">
        <f>SUM(AL21:BF21)</f>
        <v>#REF!</v>
      </c>
      <c r="BI21" s="25" t="e">
        <f>IF(#REF!=1,45,0)</f>
        <v>#REF!</v>
      </c>
      <c r="BJ21" s="25" t="e">
        <f>IF(#REF!=2,42,0)</f>
        <v>#REF!</v>
      </c>
      <c r="BK21" s="25" t="e">
        <f>IF(#REF!=3,40,0)</f>
        <v>#REF!</v>
      </c>
      <c r="BL21" s="25" t="e">
        <f>IF(#REF!=4,38,0)</f>
        <v>#REF!</v>
      </c>
      <c r="BM21" s="25" t="e">
        <f>IF(#REF!=5,36,0)</f>
        <v>#REF!</v>
      </c>
      <c r="BN21" s="25" t="e">
        <f>IF(#REF!=6,35,0)</f>
        <v>#REF!</v>
      </c>
      <c r="BO21" s="25" t="e">
        <f>IF(#REF!=7,34,0)</f>
        <v>#REF!</v>
      </c>
      <c r="BP21" s="25" t="e">
        <f>IF(#REF!=8,33,0)</f>
        <v>#REF!</v>
      </c>
      <c r="BQ21" s="25" t="e">
        <f>IF(#REF!=9,32,0)</f>
        <v>#REF!</v>
      </c>
      <c r="BR21" s="25" t="e">
        <f>IF(#REF!=10,31,0)</f>
        <v>#REF!</v>
      </c>
      <c r="BS21" s="25" t="e">
        <f>IF(#REF!=11,30,0)</f>
        <v>#REF!</v>
      </c>
      <c r="BT21" s="25" t="e">
        <f>IF(#REF!=12,29,0)</f>
        <v>#REF!</v>
      </c>
      <c r="BU21" s="25" t="e">
        <f>IF(#REF!=13,28,0)</f>
        <v>#REF!</v>
      </c>
      <c r="BV21" s="25" t="e">
        <f>IF(#REF!=14,27,0)</f>
        <v>#REF!</v>
      </c>
      <c r="BW21" s="25" t="e">
        <f>IF(#REF!=15,26,0)</f>
        <v>#REF!</v>
      </c>
      <c r="BX21" s="25" t="e">
        <f>IF(#REF!=16,25,0)</f>
        <v>#REF!</v>
      </c>
      <c r="BY21" s="25" t="e">
        <f>IF(#REF!=17,24,0)</f>
        <v>#REF!</v>
      </c>
      <c r="BZ21" s="25" t="e">
        <f>IF(#REF!=18,23,0)</f>
        <v>#REF!</v>
      </c>
      <c r="CA21" s="25" t="e">
        <f>IF(#REF!=19,22,0)</f>
        <v>#REF!</v>
      </c>
      <c r="CB21" s="25" t="e">
        <f>IF(#REF!=20,21,0)</f>
        <v>#REF!</v>
      </c>
      <c r="CC21" s="25" t="e">
        <f>IF(#REF!=21,20,0)</f>
        <v>#REF!</v>
      </c>
      <c r="CD21" s="25" t="e">
        <f>IF(#REF!=22,19,0)</f>
        <v>#REF!</v>
      </c>
      <c r="CE21" s="25" t="e">
        <f>IF(#REF!=23,18,0)</f>
        <v>#REF!</v>
      </c>
      <c r="CF21" s="25" t="e">
        <f>IF(#REF!=24,17,0)</f>
        <v>#REF!</v>
      </c>
      <c r="CG21" s="25" t="e">
        <f>IF(#REF!=25,16,0)</f>
        <v>#REF!</v>
      </c>
      <c r="CH21" s="25" t="e">
        <f>IF(#REF!=26,15,0)</f>
        <v>#REF!</v>
      </c>
      <c r="CI21" s="25" t="e">
        <f>IF(#REF!=27,14,0)</f>
        <v>#REF!</v>
      </c>
      <c r="CJ21" s="25" t="e">
        <f>IF(#REF!=28,13,0)</f>
        <v>#REF!</v>
      </c>
      <c r="CK21" s="25" t="e">
        <f>IF(#REF!=29,12,0)</f>
        <v>#REF!</v>
      </c>
      <c r="CL21" s="25" t="e">
        <f>IF(#REF!=30,11,0)</f>
        <v>#REF!</v>
      </c>
      <c r="CM21" s="25" t="e">
        <f>IF(#REF!=31,10,0)</f>
        <v>#REF!</v>
      </c>
      <c r="CN21" s="25" t="e">
        <f>IF(#REF!=32,9,0)</f>
        <v>#REF!</v>
      </c>
      <c r="CO21" s="25" t="e">
        <f>IF(#REF!=33,8,0)</f>
        <v>#REF!</v>
      </c>
      <c r="CP21" s="25" t="e">
        <f>IF(#REF!=34,7,0)</f>
        <v>#REF!</v>
      </c>
      <c r="CQ21" s="25" t="e">
        <f>IF(#REF!=35,6,0)</f>
        <v>#REF!</v>
      </c>
      <c r="CR21" s="25" t="e">
        <f>IF(#REF!=36,5,0)</f>
        <v>#REF!</v>
      </c>
      <c r="CS21" s="25" t="e">
        <f>IF(#REF!=37,4,0)</f>
        <v>#REF!</v>
      </c>
      <c r="CT21" s="25" t="e">
        <f>IF(#REF!=38,3,0)</f>
        <v>#REF!</v>
      </c>
      <c r="CU21" s="25" t="e">
        <f>IF(#REF!=39,2,0)</f>
        <v>#REF!</v>
      </c>
      <c r="CV21" s="25" t="e">
        <f>IF(#REF!=40,1,0)</f>
        <v>#REF!</v>
      </c>
      <c r="CW21" s="25" t="e">
        <f>IF(#REF!&gt;20,0,0)</f>
        <v>#REF!</v>
      </c>
      <c r="CX21" s="25" t="e">
        <f>IF(#REF!="сх",0,0)</f>
        <v>#REF!</v>
      </c>
      <c r="CY21" s="25" t="e">
        <f>SUM(BI21:CX21)</f>
        <v>#REF!</v>
      </c>
      <c r="CZ21" s="25" t="e">
        <f>IF(#REF!=1,45,0)</f>
        <v>#REF!</v>
      </c>
      <c r="DA21" s="25" t="e">
        <f>IF(#REF!=2,42,0)</f>
        <v>#REF!</v>
      </c>
      <c r="DB21" s="25" t="e">
        <f>IF(#REF!=3,40,0)</f>
        <v>#REF!</v>
      </c>
      <c r="DC21" s="25" t="e">
        <f>IF(#REF!=4,38,0)</f>
        <v>#REF!</v>
      </c>
      <c r="DD21" s="25" t="e">
        <f>IF(#REF!=5,36,0)</f>
        <v>#REF!</v>
      </c>
      <c r="DE21" s="25" t="e">
        <f>IF(#REF!=6,35,0)</f>
        <v>#REF!</v>
      </c>
      <c r="DF21" s="25" t="e">
        <f>IF(#REF!=7,34,0)</f>
        <v>#REF!</v>
      </c>
      <c r="DG21" s="25" t="e">
        <f>IF(#REF!=8,33,0)</f>
        <v>#REF!</v>
      </c>
      <c r="DH21" s="25" t="e">
        <f>IF(#REF!=9,32,0)</f>
        <v>#REF!</v>
      </c>
      <c r="DI21" s="25" t="e">
        <f>IF(#REF!=10,31,0)</f>
        <v>#REF!</v>
      </c>
      <c r="DJ21" s="25" t="e">
        <f>IF(#REF!=11,30,0)</f>
        <v>#REF!</v>
      </c>
      <c r="DK21" s="25" t="e">
        <f>IF(#REF!=12,29,0)</f>
        <v>#REF!</v>
      </c>
      <c r="DL21" s="25" t="e">
        <f>IF(#REF!=13,28,0)</f>
        <v>#REF!</v>
      </c>
      <c r="DM21" s="25" t="e">
        <f>IF(#REF!=14,27,0)</f>
        <v>#REF!</v>
      </c>
      <c r="DN21" s="25" t="e">
        <f>IF(#REF!=15,26,0)</f>
        <v>#REF!</v>
      </c>
      <c r="DO21" s="25" t="e">
        <f>IF(#REF!=16,25,0)</f>
        <v>#REF!</v>
      </c>
      <c r="DP21" s="25" t="e">
        <f>IF(#REF!=17,24,0)</f>
        <v>#REF!</v>
      </c>
      <c r="DQ21" s="25" t="e">
        <f>IF(#REF!=18,23,0)</f>
        <v>#REF!</v>
      </c>
      <c r="DR21" s="25" t="e">
        <f>IF(#REF!=19,22,0)</f>
        <v>#REF!</v>
      </c>
      <c r="DS21" s="25" t="e">
        <f>IF(#REF!=20,21,0)</f>
        <v>#REF!</v>
      </c>
      <c r="DT21" s="25" t="e">
        <f>IF(#REF!=21,20,0)</f>
        <v>#REF!</v>
      </c>
      <c r="DU21" s="25" t="e">
        <f>IF(#REF!=22,19,0)</f>
        <v>#REF!</v>
      </c>
      <c r="DV21" s="25" t="e">
        <f>IF(#REF!=23,18,0)</f>
        <v>#REF!</v>
      </c>
      <c r="DW21" s="25" t="e">
        <f>IF(#REF!=24,17,0)</f>
        <v>#REF!</v>
      </c>
      <c r="DX21" s="25" t="e">
        <f>IF(#REF!=25,16,0)</f>
        <v>#REF!</v>
      </c>
      <c r="DY21" s="25" t="e">
        <f>IF(#REF!=26,15,0)</f>
        <v>#REF!</v>
      </c>
      <c r="DZ21" s="25" t="e">
        <f>IF(#REF!=27,14,0)</f>
        <v>#REF!</v>
      </c>
      <c r="EA21" s="25" t="e">
        <f>IF(#REF!=28,13,0)</f>
        <v>#REF!</v>
      </c>
      <c r="EB21" s="25" t="e">
        <f>IF(#REF!=29,12,0)</f>
        <v>#REF!</v>
      </c>
      <c r="EC21" s="25" t="e">
        <f>IF(#REF!=30,11,0)</f>
        <v>#REF!</v>
      </c>
      <c r="ED21" s="25" t="e">
        <f>IF(#REF!=31,10,0)</f>
        <v>#REF!</v>
      </c>
      <c r="EE21" s="25" t="e">
        <f>IF(#REF!=32,9,0)</f>
        <v>#REF!</v>
      </c>
      <c r="EF21" s="25" t="e">
        <f>IF(#REF!=33,8,0)</f>
        <v>#REF!</v>
      </c>
      <c r="EG21" s="25" t="e">
        <f>IF(#REF!=34,7,0)</f>
        <v>#REF!</v>
      </c>
      <c r="EH21" s="25" t="e">
        <f>IF(#REF!=35,6,0)</f>
        <v>#REF!</v>
      </c>
      <c r="EI21" s="25" t="e">
        <f>IF(#REF!=36,5,0)</f>
        <v>#REF!</v>
      </c>
      <c r="EJ21" s="25" t="e">
        <f>IF(#REF!=37,4,0)</f>
        <v>#REF!</v>
      </c>
      <c r="EK21" s="25" t="e">
        <f>IF(#REF!=38,3,0)</f>
        <v>#REF!</v>
      </c>
      <c r="EL21" s="25" t="e">
        <f>IF(#REF!=39,2,0)</f>
        <v>#REF!</v>
      </c>
      <c r="EM21" s="25" t="e">
        <f>IF(#REF!=40,1,0)</f>
        <v>#REF!</v>
      </c>
      <c r="EN21" s="25" t="e">
        <f>IF(#REF!&gt;20,0,0)</f>
        <v>#REF!</v>
      </c>
      <c r="EO21" s="25" t="e">
        <f>IF(#REF!="сх",0,0)</f>
        <v>#REF!</v>
      </c>
      <c r="EP21" s="25" t="e">
        <f>SUM(CZ21:EO21)</f>
        <v>#REF!</v>
      </c>
      <c r="EQ21" s="25"/>
      <c r="ER21" s="25" t="e">
        <f>IF(#REF!="сх","ноль",IF(#REF!&gt;0,#REF!,"Ноль"))</f>
        <v>#REF!</v>
      </c>
      <c r="ES21" s="25" t="e">
        <f>IF(#REF!="сх","ноль",IF(#REF!&gt;0,#REF!,"Ноль"))</f>
        <v>#REF!</v>
      </c>
      <c r="ET21" s="25"/>
      <c r="EU21" s="25" t="e">
        <f>MIN(ER21,ES21)</f>
        <v>#REF!</v>
      </c>
      <c r="EV21" s="25" t="e">
        <f>IF(K21=#REF!,IF(#REF!&lt;#REF!,#REF!,EZ21),#REF!)</f>
        <v>#REF!</v>
      </c>
      <c r="EW21" s="25" t="e">
        <f>IF(K21=#REF!,IF(#REF!&lt;#REF!,0,1))</f>
        <v>#REF!</v>
      </c>
      <c r="EX21" s="25" t="e">
        <f>IF(AND(EU21&gt;=21,EU21&lt;&gt;0),EU21,IF(K21&lt;#REF!,"СТОП",EV21+EW21))</f>
        <v>#REF!</v>
      </c>
      <c r="EY21" s="25"/>
      <c r="EZ21" s="25">
        <v>15</v>
      </c>
      <c r="FA21" s="25">
        <v>16</v>
      </c>
      <c r="FB21" s="25"/>
      <c r="FC21" s="27" t="e">
        <f>IF(#REF!=1,25,0)</f>
        <v>#REF!</v>
      </c>
      <c r="FD21" s="27" t="e">
        <f>IF(#REF!=2,22,0)</f>
        <v>#REF!</v>
      </c>
      <c r="FE21" s="27" t="e">
        <f>IF(#REF!=3,20,0)</f>
        <v>#REF!</v>
      </c>
      <c r="FF21" s="27" t="e">
        <f>IF(#REF!=4,18,0)</f>
        <v>#REF!</v>
      </c>
      <c r="FG21" s="27" t="e">
        <f>IF(#REF!=5,16,0)</f>
        <v>#REF!</v>
      </c>
      <c r="FH21" s="27" t="e">
        <f>IF(#REF!=6,15,0)</f>
        <v>#REF!</v>
      </c>
      <c r="FI21" s="27" t="e">
        <f>IF(#REF!=7,14,0)</f>
        <v>#REF!</v>
      </c>
      <c r="FJ21" s="27" t="e">
        <f>IF(#REF!=8,13,0)</f>
        <v>#REF!</v>
      </c>
      <c r="FK21" s="27" t="e">
        <f>IF(#REF!=9,12,0)</f>
        <v>#REF!</v>
      </c>
      <c r="FL21" s="27" t="e">
        <f>IF(#REF!=10,11,0)</f>
        <v>#REF!</v>
      </c>
      <c r="FM21" s="27" t="e">
        <f>IF(#REF!=11,10,0)</f>
        <v>#REF!</v>
      </c>
      <c r="FN21" s="27" t="e">
        <f>IF(#REF!=12,9,0)</f>
        <v>#REF!</v>
      </c>
      <c r="FO21" s="27" t="e">
        <f>IF(#REF!=13,8,0)</f>
        <v>#REF!</v>
      </c>
      <c r="FP21" s="27" t="e">
        <f>IF(#REF!=14,7,0)</f>
        <v>#REF!</v>
      </c>
      <c r="FQ21" s="27" t="e">
        <f>IF(#REF!=15,6,0)</f>
        <v>#REF!</v>
      </c>
      <c r="FR21" s="27" t="e">
        <f>IF(#REF!=16,5,0)</f>
        <v>#REF!</v>
      </c>
      <c r="FS21" s="27" t="e">
        <f>IF(#REF!=17,4,0)</f>
        <v>#REF!</v>
      </c>
      <c r="FT21" s="27" t="e">
        <f>IF(#REF!=18,3,0)</f>
        <v>#REF!</v>
      </c>
      <c r="FU21" s="27" t="e">
        <f>IF(#REF!=19,2,0)</f>
        <v>#REF!</v>
      </c>
      <c r="FV21" s="27" t="e">
        <f>IF(#REF!=20,1,0)</f>
        <v>#REF!</v>
      </c>
      <c r="FW21" s="27" t="e">
        <f>IF(#REF!&gt;20,0,0)</f>
        <v>#REF!</v>
      </c>
      <c r="FX21" s="27" t="e">
        <f>IF(#REF!="сх",0,0)</f>
        <v>#REF!</v>
      </c>
      <c r="FY21" s="27" t="e">
        <f>SUM(FC21:FX21)</f>
        <v>#REF!</v>
      </c>
      <c r="FZ21" s="27" t="e">
        <f>IF(#REF!=1,25,0)</f>
        <v>#REF!</v>
      </c>
      <c r="GA21" s="27" t="e">
        <f>IF(#REF!=2,22,0)</f>
        <v>#REF!</v>
      </c>
      <c r="GB21" s="27" t="e">
        <f>IF(#REF!=3,20,0)</f>
        <v>#REF!</v>
      </c>
      <c r="GC21" s="27" t="e">
        <f>IF(#REF!=4,18,0)</f>
        <v>#REF!</v>
      </c>
      <c r="GD21" s="27" t="e">
        <f>IF(#REF!=5,16,0)</f>
        <v>#REF!</v>
      </c>
      <c r="GE21" s="27" t="e">
        <f>IF(#REF!=6,15,0)</f>
        <v>#REF!</v>
      </c>
      <c r="GF21" s="27" t="e">
        <f>IF(#REF!=7,14,0)</f>
        <v>#REF!</v>
      </c>
      <c r="GG21" s="27" t="e">
        <f>IF(#REF!=8,13,0)</f>
        <v>#REF!</v>
      </c>
      <c r="GH21" s="27" t="e">
        <f>IF(#REF!=9,12,0)</f>
        <v>#REF!</v>
      </c>
      <c r="GI21" s="27" t="e">
        <f>IF(#REF!=10,11,0)</f>
        <v>#REF!</v>
      </c>
      <c r="GJ21" s="27" t="e">
        <f>IF(#REF!=11,10,0)</f>
        <v>#REF!</v>
      </c>
      <c r="GK21" s="27" t="e">
        <f>IF(#REF!=12,9,0)</f>
        <v>#REF!</v>
      </c>
      <c r="GL21" s="27" t="e">
        <f>IF(#REF!=13,8,0)</f>
        <v>#REF!</v>
      </c>
      <c r="GM21" s="27" t="e">
        <f>IF(#REF!=14,7,0)</f>
        <v>#REF!</v>
      </c>
      <c r="GN21" s="27" t="e">
        <f>IF(#REF!=15,6,0)</f>
        <v>#REF!</v>
      </c>
      <c r="GO21" s="27" t="e">
        <f>IF(#REF!=16,5,0)</f>
        <v>#REF!</v>
      </c>
      <c r="GP21" s="27" t="e">
        <f>IF(#REF!=17,4,0)</f>
        <v>#REF!</v>
      </c>
      <c r="GQ21" s="27" t="e">
        <f>IF(#REF!=18,3,0)</f>
        <v>#REF!</v>
      </c>
      <c r="GR21" s="27" t="e">
        <f>IF(#REF!=19,2,0)</f>
        <v>#REF!</v>
      </c>
      <c r="GS21" s="27" t="e">
        <f>IF(#REF!=20,1,0)</f>
        <v>#REF!</v>
      </c>
      <c r="GT21" s="27" t="e">
        <f>IF(#REF!&gt;20,0,0)</f>
        <v>#REF!</v>
      </c>
      <c r="GU21" s="27" t="e">
        <f>IF(#REF!="сх",0,0)</f>
        <v>#REF!</v>
      </c>
      <c r="GV21" s="27" t="e">
        <f>SUM(FZ21:GU21)</f>
        <v>#REF!</v>
      </c>
      <c r="GW21" s="27" t="e">
        <f>IF(#REF!=1,100,0)</f>
        <v>#REF!</v>
      </c>
      <c r="GX21" s="27" t="e">
        <f>IF(#REF!=2,98,0)</f>
        <v>#REF!</v>
      </c>
      <c r="GY21" s="27" t="e">
        <f>IF(#REF!=3,95,0)</f>
        <v>#REF!</v>
      </c>
      <c r="GZ21" s="27" t="e">
        <f>IF(#REF!=4,93,0)</f>
        <v>#REF!</v>
      </c>
      <c r="HA21" s="27" t="e">
        <f>IF(#REF!=5,90,0)</f>
        <v>#REF!</v>
      </c>
      <c r="HB21" s="27" t="e">
        <f>IF(#REF!=6,88,0)</f>
        <v>#REF!</v>
      </c>
      <c r="HC21" s="27" t="e">
        <f>IF(#REF!=7,85,0)</f>
        <v>#REF!</v>
      </c>
      <c r="HD21" s="27" t="e">
        <f>IF(#REF!=8,83,0)</f>
        <v>#REF!</v>
      </c>
      <c r="HE21" s="27" t="e">
        <f>IF(#REF!=9,80,0)</f>
        <v>#REF!</v>
      </c>
      <c r="HF21" s="27" t="e">
        <f>IF(#REF!=10,78,0)</f>
        <v>#REF!</v>
      </c>
      <c r="HG21" s="27" t="e">
        <f>IF(#REF!=11,75,0)</f>
        <v>#REF!</v>
      </c>
      <c r="HH21" s="27" t="e">
        <f>IF(#REF!=12,73,0)</f>
        <v>#REF!</v>
      </c>
      <c r="HI21" s="27" t="e">
        <f>IF(#REF!=13,70,0)</f>
        <v>#REF!</v>
      </c>
      <c r="HJ21" s="27" t="e">
        <f>IF(#REF!=14,68,0)</f>
        <v>#REF!</v>
      </c>
      <c r="HK21" s="27" t="e">
        <f>IF(#REF!=15,65,0)</f>
        <v>#REF!</v>
      </c>
      <c r="HL21" s="27" t="e">
        <f>IF(#REF!=16,63,0)</f>
        <v>#REF!</v>
      </c>
      <c r="HM21" s="27" t="e">
        <f>IF(#REF!=17,60,0)</f>
        <v>#REF!</v>
      </c>
      <c r="HN21" s="27" t="e">
        <f>IF(#REF!=18,58,0)</f>
        <v>#REF!</v>
      </c>
      <c r="HO21" s="27" t="e">
        <f>IF(#REF!=19,55,0)</f>
        <v>#REF!</v>
      </c>
      <c r="HP21" s="27" t="e">
        <f>IF(#REF!=20,53,0)</f>
        <v>#REF!</v>
      </c>
      <c r="HQ21" s="27" t="e">
        <f>IF(#REF!&gt;20,0,0)</f>
        <v>#REF!</v>
      </c>
      <c r="HR21" s="27" t="e">
        <f>IF(#REF!="сх",0,0)</f>
        <v>#REF!</v>
      </c>
      <c r="HS21" s="27" t="e">
        <f>SUM(GW21:HR21)</f>
        <v>#REF!</v>
      </c>
      <c r="HT21" s="27" t="e">
        <f>IF(#REF!=1,100,0)</f>
        <v>#REF!</v>
      </c>
      <c r="HU21" s="27" t="e">
        <f>IF(#REF!=2,98,0)</f>
        <v>#REF!</v>
      </c>
      <c r="HV21" s="27" t="e">
        <f>IF(#REF!=3,95,0)</f>
        <v>#REF!</v>
      </c>
      <c r="HW21" s="27" t="e">
        <f>IF(#REF!=4,93,0)</f>
        <v>#REF!</v>
      </c>
      <c r="HX21" s="27" t="e">
        <f>IF(#REF!=5,90,0)</f>
        <v>#REF!</v>
      </c>
      <c r="HY21" s="27" t="e">
        <f>IF(#REF!=6,88,0)</f>
        <v>#REF!</v>
      </c>
      <c r="HZ21" s="27" t="e">
        <f>IF(#REF!=7,85,0)</f>
        <v>#REF!</v>
      </c>
      <c r="IA21" s="27" t="e">
        <f>IF(#REF!=8,83,0)</f>
        <v>#REF!</v>
      </c>
      <c r="IB21" s="27" t="e">
        <f>IF(#REF!=9,80,0)</f>
        <v>#REF!</v>
      </c>
      <c r="IC21" s="27" t="e">
        <f>IF(#REF!=10,78,0)</f>
        <v>#REF!</v>
      </c>
      <c r="ID21" s="27" t="e">
        <f>IF(#REF!=11,75,0)</f>
        <v>#REF!</v>
      </c>
      <c r="IE21" s="27" t="e">
        <f>IF(#REF!=12,73,0)</f>
        <v>#REF!</v>
      </c>
      <c r="IF21" s="27" t="e">
        <f>IF(#REF!=13,70,0)</f>
        <v>#REF!</v>
      </c>
      <c r="IG21" s="27" t="e">
        <f>IF(#REF!=14,68,0)</f>
        <v>#REF!</v>
      </c>
      <c r="IH21" s="27" t="e">
        <f>IF(#REF!=15,65,0)</f>
        <v>#REF!</v>
      </c>
      <c r="II21" s="27" t="e">
        <f>IF(#REF!=16,63,0)</f>
        <v>#REF!</v>
      </c>
      <c r="IJ21" s="27" t="e">
        <f>IF(#REF!=17,60,0)</f>
        <v>#REF!</v>
      </c>
      <c r="IK21" s="27" t="e">
        <f>IF(#REF!=18,58,0)</f>
        <v>#REF!</v>
      </c>
      <c r="IL21" s="27" t="e">
        <f>IF(#REF!=19,55,0)</f>
        <v>#REF!</v>
      </c>
      <c r="IM21" s="27" t="e">
        <f>IF(#REF!=20,53,0)</f>
        <v>#REF!</v>
      </c>
      <c r="IN21" s="27" t="e">
        <f>IF(#REF!&gt;20,0,0)</f>
        <v>#REF!</v>
      </c>
      <c r="IO21" s="27" t="e">
        <f>IF(#REF!="сх",0,0)</f>
        <v>#REF!</v>
      </c>
      <c r="IP21" s="27" t="e">
        <f>SUM(HT21:IO21)</f>
        <v>#REF!</v>
      </c>
      <c r="IQ21" s="25"/>
      <c r="IR21" s="25"/>
      <c r="IS21" s="25"/>
      <c r="IT21" s="25"/>
      <c r="IU21" s="25"/>
      <c r="IV21" s="25"/>
    </row>
    <row r="22" spans="1:256" s="3" customFormat="1" ht="34.5">
      <c r="A22" s="108"/>
      <c r="B22" s="104"/>
      <c r="C22" s="106"/>
      <c r="D22" s="59" t="s">
        <v>49</v>
      </c>
      <c r="E22" s="62">
        <v>125</v>
      </c>
      <c r="F22" s="64">
        <v>141</v>
      </c>
      <c r="G22" s="68">
        <v>7</v>
      </c>
      <c r="H22" s="69">
        <v>34</v>
      </c>
      <c r="I22" s="60" t="s">
        <v>92</v>
      </c>
      <c r="J22" s="61">
        <v>0</v>
      </c>
      <c r="K22" s="101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2.25" customHeight="1">
      <c r="A23" s="108"/>
      <c r="B23" s="104"/>
      <c r="C23" s="106"/>
      <c r="D23" s="59" t="s">
        <v>50</v>
      </c>
      <c r="E23" s="62">
        <v>250</v>
      </c>
      <c r="F23" s="64">
        <v>38</v>
      </c>
      <c r="G23" s="68">
        <v>6</v>
      </c>
      <c r="H23" s="69">
        <v>35</v>
      </c>
      <c r="I23" s="60" t="s">
        <v>92</v>
      </c>
      <c r="J23" s="61">
        <v>0</v>
      </c>
      <c r="K23" s="101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5.25" thickBot="1">
      <c r="A24" s="108"/>
      <c r="B24" s="104"/>
      <c r="C24" s="106"/>
      <c r="D24" s="59" t="s">
        <v>91</v>
      </c>
      <c r="E24" s="62">
        <v>250</v>
      </c>
      <c r="F24" s="64">
        <v>182</v>
      </c>
      <c r="G24" s="60">
        <v>7</v>
      </c>
      <c r="H24" s="61">
        <v>34</v>
      </c>
      <c r="I24" s="60" t="s">
        <v>92</v>
      </c>
      <c r="J24" s="61">
        <v>0</v>
      </c>
      <c r="K24" s="101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4.5">
      <c r="A25" s="107">
        <v>3</v>
      </c>
      <c r="B25" s="103" t="s">
        <v>63</v>
      </c>
      <c r="C25" s="105" t="s">
        <v>64</v>
      </c>
      <c r="D25" s="58" t="s">
        <v>87</v>
      </c>
      <c r="E25" s="43">
        <v>125</v>
      </c>
      <c r="F25" s="63">
        <v>110</v>
      </c>
      <c r="G25" s="37">
        <v>6</v>
      </c>
      <c r="H25" s="38">
        <v>35</v>
      </c>
      <c r="I25" s="37" t="s">
        <v>92</v>
      </c>
      <c r="J25" s="38">
        <v>0</v>
      </c>
      <c r="K25" s="100">
        <v>100</v>
      </c>
      <c r="L25" s="24" t="e">
        <f>#REF!+#REF!</f>
        <v>#REF!</v>
      </c>
      <c r="M25" s="25"/>
      <c r="N25" s="26"/>
      <c r="O25" s="25" t="e">
        <f>IF(#REF!=1,25,0)</f>
        <v>#REF!</v>
      </c>
      <c r="P25" s="25" t="e">
        <f>IF(#REF!=2,22,0)</f>
        <v>#REF!</v>
      </c>
      <c r="Q25" s="25" t="e">
        <f>IF(#REF!=3,20,0)</f>
        <v>#REF!</v>
      </c>
      <c r="R25" s="25" t="e">
        <f>IF(#REF!=4,18,0)</f>
        <v>#REF!</v>
      </c>
      <c r="S25" s="25" t="e">
        <f>IF(#REF!=5,16,0)</f>
        <v>#REF!</v>
      </c>
      <c r="T25" s="25" t="e">
        <f>IF(#REF!=6,15,0)</f>
        <v>#REF!</v>
      </c>
      <c r="U25" s="25" t="e">
        <f>IF(#REF!=7,14,0)</f>
        <v>#REF!</v>
      </c>
      <c r="V25" s="25" t="e">
        <f>IF(#REF!=8,13,0)</f>
        <v>#REF!</v>
      </c>
      <c r="W25" s="25" t="e">
        <f>IF(#REF!=9,12,0)</f>
        <v>#REF!</v>
      </c>
      <c r="X25" s="25" t="e">
        <f>IF(#REF!=10,11,0)</f>
        <v>#REF!</v>
      </c>
      <c r="Y25" s="25" t="e">
        <f>IF(#REF!=11,10,0)</f>
        <v>#REF!</v>
      </c>
      <c r="Z25" s="25" t="e">
        <f>IF(#REF!=12,9,0)</f>
        <v>#REF!</v>
      </c>
      <c r="AA25" s="25" t="e">
        <f>IF(#REF!=13,8,0)</f>
        <v>#REF!</v>
      </c>
      <c r="AB25" s="25" t="e">
        <f>IF(#REF!=14,7,0)</f>
        <v>#REF!</v>
      </c>
      <c r="AC25" s="25" t="e">
        <f>IF(#REF!=15,6,0)</f>
        <v>#REF!</v>
      </c>
      <c r="AD25" s="25" t="e">
        <f>IF(#REF!=16,5,0)</f>
        <v>#REF!</v>
      </c>
      <c r="AE25" s="25" t="e">
        <f>IF(#REF!=17,4,0)</f>
        <v>#REF!</v>
      </c>
      <c r="AF25" s="25" t="e">
        <f>IF(#REF!=18,3,0)</f>
        <v>#REF!</v>
      </c>
      <c r="AG25" s="25" t="e">
        <f>IF(#REF!=19,2,0)</f>
        <v>#REF!</v>
      </c>
      <c r="AH25" s="25" t="e">
        <f>IF(#REF!=20,1,0)</f>
        <v>#REF!</v>
      </c>
      <c r="AI25" s="25" t="e">
        <f>IF(#REF!&gt;20,0,0)</f>
        <v>#REF!</v>
      </c>
      <c r="AJ25" s="25" t="e">
        <f>IF(#REF!="сх",0,0)</f>
        <v>#REF!</v>
      </c>
      <c r="AK25" s="25" t="e">
        <f>SUM(O25:AI25)</f>
        <v>#REF!</v>
      </c>
      <c r="AL25" s="25" t="e">
        <f>IF(#REF!=1,25,0)</f>
        <v>#REF!</v>
      </c>
      <c r="AM25" s="25" t="e">
        <f>IF(#REF!=2,22,0)</f>
        <v>#REF!</v>
      </c>
      <c r="AN25" s="25" t="e">
        <f>IF(#REF!=3,20,0)</f>
        <v>#REF!</v>
      </c>
      <c r="AO25" s="25" t="e">
        <f>IF(#REF!=4,18,0)</f>
        <v>#REF!</v>
      </c>
      <c r="AP25" s="25" t="e">
        <f>IF(#REF!=5,16,0)</f>
        <v>#REF!</v>
      </c>
      <c r="AQ25" s="25" t="e">
        <f>IF(#REF!=6,15,0)</f>
        <v>#REF!</v>
      </c>
      <c r="AR25" s="25" t="e">
        <f>IF(#REF!=7,14,0)</f>
        <v>#REF!</v>
      </c>
      <c r="AS25" s="25" t="e">
        <f>IF(#REF!=8,13,0)</f>
        <v>#REF!</v>
      </c>
      <c r="AT25" s="25" t="e">
        <f>IF(#REF!=9,12,0)</f>
        <v>#REF!</v>
      </c>
      <c r="AU25" s="25" t="e">
        <f>IF(#REF!=10,11,0)</f>
        <v>#REF!</v>
      </c>
      <c r="AV25" s="25" t="e">
        <f>IF(#REF!=11,10,0)</f>
        <v>#REF!</v>
      </c>
      <c r="AW25" s="25" t="e">
        <f>IF(#REF!=12,9,0)</f>
        <v>#REF!</v>
      </c>
      <c r="AX25" s="25" t="e">
        <f>IF(#REF!=13,8,0)</f>
        <v>#REF!</v>
      </c>
      <c r="AY25" s="25" t="e">
        <f>IF(#REF!=14,7,0)</f>
        <v>#REF!</v>
      </c>
      <c r="AZ25" s="25" t="e">
        <f>IF(#REF!=15,6,0)</f>
        <v>#REF!</v>
      </c>
      <c r="BA25" s="25" t="e">
        <f>IF(#REF!=16,5,0)</f>
        <v>#REF!</v>
      </c>
      <c r="BB25" s="25" t="e">
        <f>IF(#REF!=17,4,0)</f>
        <v>#REF!</v>
      </c>
      <c r="BC25" s="25" t="e">
        <f>IF(#REF!=18,3,0)</f>
        <v>#REF!</v>
      </c>
      <c r="BD25" s="25" t="e">
        <f>IF(#REF!=19,2,0)</f>
        <v>#REF!</v>
      </c>
      <c r="BE25" s="25" t="e">
        <f>IF(#REF!=20,1,0)</f>
        <v>#REF!</v>
      </c>
      <c r="BF25" s="25" t="e">
        <f>IF(#REF!&gt;20,0,0)</f>
        <v>#REF!</v>
      </c>
      <c r="BG25" s="25" t="e">
        <f>IF(#REF!="сх",0,0)</f>
        <v>#REF!</v>
      </c>
      <c r="BH25" s="25" t="e">
        <f>SUM(AL25:BF25)</f>
        <v>#REF!</v>
      </c>
      <c r="BI25" s="25" t="e">
        <f>IF(#REF!=1,45,0)</f>
        <v>#REF!</v>
      </c>
      <c r="BJ25" s="25" t="e">
        <f>IF(#REF!=2,42,0)</f>
        <v>#REF!</v>
      </c>
      <c r="BK25" s="25" t="e">
        <f>IF(#REF!=3,40,0)</f>
        <v>#REF!</v>
      </c>
      <c r="BL25" s="25" t="e">
        <f>IF(#REF!=4,38,0)</f>
        <v>#REF!</v>
      </c>
      <c r="BM25" s="25" t="e">
        <f>IF(#REF!=5,36,0)</f>
        <v>#REF!</v>
      </c>
      <c r="BN25" s="25" t="e">
        <f>IF(#REF!=6,35,0)</f>
        <v>#REF!</v>
      </c>
      <c r="BO25" s="25" t="e">
        <f>IF(#REF!=7,34,0)</f>
        <v>#REF!</v>
      </c>
      <c r="BP25" s="25" t="e">
        <f>IF(#REF!=8,33,0)</f>
        <v>#REF!</v>
      </c>
      <c r="BQ25" s="25" t="e">
        <f>IF(#REF!=9,32,0)</f>
        <v>#REF!</v>
      </c>
      <c r="BR25" s="25" t="e">
        <f>IF(#REF!=10,31,0)</f>
        <v>#REF!</v>
      </c>
      <c r="BS25" s="25" t="e">
        <f>IF(#REF!=11,30,0)</f>
        <v>#REF!</v>
      </c>
      <c r="BT25" s="25" t="e">
        <f>IF(#REF!=12,29,0)</f>
        <v>#REF!</v>
      </c>
      <c r="BU25" s="25" t="e">
        <f>IF(#REF!=13,28,0)</f>
        <v>#REF!</v>
      </c>
      <c r="BV25" s="25" t="e">
        <f>IF(#REF!=14,27,0)</f>
        <v>#REF!</v>
      </c>
      <c r="BW25" s="25" t="e">
        <f>IF(#REF!=15,26,0)</f>
        <v>#REF!</v>
      </c>
      <c r="BX25" s="25" t="e">
        <f>IF(#REF!=16,25,0)</f>
        <v>#REF!</v>
      </c>
      <c r="BY25" s="25" t="e">
        <f>IF(#REF!=17,24,0)</f>
        <v>#REF!</v>
      </c>
      <c r="BZ25" s="25" t="e">
        <f>IF(#REF!=18,23,0)</f>
        <v>#REF!</v>
      </c>
      <c r="CA25" s="25" t="e">
        <f>IF(#REF!=19,22,0)</f>
        <v>#REF!</v>
      </c>
      <c r="CB25" s="25" t="e">
        <f>IF(#REF!=20,21,0)</f>
        <v>#REF!</v>
      </c>
      <c r="CC25" s="25" t="e">
        <f>IF(#REF!=21,20,0)</f>
        <v>#REF!</v>
      </c>
      <c r="CD25" s="25" t="e">
        <f>IF(#REF!=22,19,0)</f>
        <v>#REF!</v>
      </c>
      <c r="CE25" s="25" t="e">
        <f>IF(#REF!=23,18,0)</f>
        <v>#REF!</v>
      </c>
      <c r="CF25" s="25" t="e">
        <f>IF(#REF!=24,17,0)</f>
        <v>#REF!</v>
      </c>
      <c r="CG25" s="25" t="e">
        <f>IF(#REF!=25,16,0)</f>
        <v>#REF!</v>
      </c>
      <c r="CH25" s="25" t="e">
        <f>IF(#REF!=26,15,0)</f>
        <v>#REF!</v>
      </c>
      <c r="CI25" s="25" t="e">
        <f>IF(#REF!=27,14,0)</f>
        <v>#REF!</v>
      </c>
      <c r="CJ25" s="25" t="e">
        <f>IF(#REF!=28,13,0)</f>
        <v>#REF!</v>
      </c>
      <c r="CK25" s="25" t="e">
        <f>IF(#REF!=29,12,0)</f>
        <v>#REF!</v>
      </c>
      <c r="CL25" s="25" t="e">
        <f>IF(#REF!=30,11,0)</f>
        <v>#REF!</v>
      </c>
      <c r="CM25" s="25" t="e">
        <f>IF(#REF!=31,10,0)</f>
        <v>#REF!</v>
      </c>
      <c r="CN25" s="25" t="e">
        <f>IF(#REF!=32,9,0)</f>
        <v>#REF!</v>
      </c>
      <c r="CO25" s="25" t="e">
        <f>IF(#REF!=33,8,0)</f>
        <v>#REF!</v>
      </c>
      <c r="CP25" s="25" t="e">
        <f>IF(#REF!=34,7,0)</f>
        <v>#REF!</v>
      </c>
      <c r="CQ25" s="25" t="e">
        <f>IF(#REF!=35,6,0)</f>
        <v>#REF!</v>
      </c>
      <c r="CR25" s="25" t="e">
        <f>IF(#REF!=36,5,0)</f>
        <v>#REF!</v>
      </c>
      <c r="CS25" s="25" t="e">
        <f>IF(#REF!=37,4,0)</f>
        <v>#REF!</v>
      </c>
      <c r="CT25" s="25" t="e">
        <f>IF(#REF!=38,3,0)</f>
        <v>#REF!</v>
      </c>
      <c r="CU25" s="25" t="e">
        <f>IF(#REF!=39,2,0)</f>
        <v>#REF!</v>
      </c>
      <c r="CV25" s="25" t="e">
        <f>IF(#REF!=40,1,0)</f>
        <v>#REF!</v>
      </c>
      <c r="CW25" s="25" t="e">
        <f>IF(#REF!&gt;20,0,0)</f>
        <v>#REF!</v>
      </c>
      <c r="CX25" s="25" t="e">
        <f>IF(#REF!="сх",0,0)</f>
        <v>#REF!</v>
      </c>
      <c r="CY25" s="25" t="e">
        <f>SUM(BI25:CX25)</f>
        <v>#REF!</v>
      </c>
      <c r="CZ25" s="25" t="e">
        <f>IF(#REF!=1,45,0)</f>
        <v>#REF!</v>
      </c>
      <c r="DA25" s="25" t="e">
        <f>IF(#REF!=2,42,0)</f>
        <v>#REF!</v>
      </c>
      <c r="DB25" s="25" t="e">
        <f>IF(#REF!=3,40,0)</f>
        <v>#REF!</v>
      </c>
      <c r="DC25" s="25" t="e">
        <f>IF(#REF!=4,38,0)</f>
        <v>#REF!</v>
      </c>
      <c r="DD25" s="25" t="e">
        <f>IF(#REF!=5,36,0)</f>
        <v>#REF!</v>
      </c>
      <c r="DE25" s="25" t="e">
        <f>IF(#REF!=6,35,0)</f>
        <v>#REF!</v>
      </c>
      <c r="DF25" s="25" t="e">
        <f>IF(#REF!=7,34,0)</f>
        <v>#REF!</v>
      </c>
      <c r="DG25" s="25" t="e">
        <f>IF(#REF!=8,33,0)</f>
        <v>#REF!</v>
      </c>
      <c r="DH25" s="25" t="e">
        <f>IF(#REF!=9,32,0)</f>
        <v>#REF!</v>
      </c>
      <c r="DI25" s="25" t="e">
        <f>IF(#REF!=10,31,0)</f>
        <v>#REF!</v>
      </c>
      <c r="DJ25" s="25" t="e">
        <f>IF(#REF!=11,30,0)</f>
        <v>#REF!</v>
      </c>
      <c r="DK25" s="25" t="e">
        <f>IF(#REF!=12,29,0)</f>
        <v>#REF!</v>
      </c>
      <c r="DL25" s="25" t="e">
        <f>IF(#REF!=13,28,0)</f>
        <v>#REF!</v>
      </c>
      <c r="DM25" s="25" t="e">
        <f>IF(#REF!=14,27,0)</f>
        <v>#REF!</v>
      </c>
      <c r="DN25" s="25" t="e">
        <f>IF(#REF!=15,26,0)</f>
        <v>#REF!</v>
      </c>
      <c r="DO25" s="25" t="e">
        <f>IF(#REF!=16,25,0)</f>
        <v>#REF!</v>
      </c>
      <c r="DP25" s="25" t="e">
        <f>IF(#REF!=17,24,0)</f>
        <v>#REF!</v>
      </c>
      <c r="DQ25" s="25" t="e">
        <f>IF(#REF!=18,23,0)</f>
        <v>#REF!</v>
      </c>
      <c r="DR25" s="25" t="e">
        <f>IF(#REF!=19,22,0)</f>
        <v>#REF!</v>
      </c>
      <c r="DS25" s="25" t="e">
        <f>IF(#REF!=20,21,0)</f>
        <v>#REF!</v>
      </c>
      <c r="DT25" s="25" t="e">
        <f>IF(#REF!=21,20,0)</f>
        <v>#REF!</v>
      </c>
      <c r="DU25" s="25" t="e">
        <f>IF(#REF!=22,19,0)</f>
        <v>#REF!</v>
      </c>
      <c r="DV25" s="25" t="e">
        <f>IF(#REF!=23,18,0)</f>
        <v>#REF!</v>
      </c>
      <c r="DW25" s="25" t="e">
        <f>IF(#REF!=24,17,0)</f>
        <v>#REF!</v>
      </c>
      <c r="DX25" s="25" t="e">
        <f>IF(#REF!=25,16,0)</f>
        <v>#REF!</v>
      </c>
      <c r="DY25" s="25" t="e">
        <f>IF(#REF!=26,15,0)</f>
        <v>#REF!</v>
      </c>
      <c r="DZ25" s="25" t="e">
        <f>IF(#REF!=27,14,0)</f>
        <v>#REF!</v>
      </c>
      <c r="EA25" s="25" t="e">
        <f>IF(#REF!=28,13,0)</f>
        <v>#REF!</v>
      </c>
      <c r="EB25" s="25" t="e">
        <f>IF(#REF!=29,12,0)</f>
        <v>#REF!</v>
      </c>
      <c r="EC25" s="25" t="e">
        <f>IF(#REF!=30,11,0)</f>
        <v>#REF!</v>
      </c>
      <c r="ED25" s="25" t="e">
        <f>IF(#REF!=31,10,0)</f>
        <v>#REF!</v>
      </c>
      <c r="EE25" s="25" t="e">
        <f>IF(#REF!=32,9,0)</f>
        <v>#REF!</v>
      </c>
      <c r="EF25" s="25" t="e">
        <f>IF(#REF!=33,8,0)</f>
        <v>#REF!</v>
      </c>
      <c r="EG25" s="25" t="e">
        <f>IF(#REF!=34,7,0)</f>
        <v>#REF!</v>
      </c>
      <c r="EH25" s="25" t="e">
        <f>IF(#REF!=35,6,0)</f>
        <v>#REF!</v>
      </c>
      <c r="EI25" s="25" t="e">
        <f>IF(#REF!=36,5,0)</f>
        <v>#REF!</v>
      </c>
      <c r="EJ25" s="25" t="e">
        <f>IF(#REF!=37,4,0)</f>
        <v>#REF!</v>
      </c>
      <c r="EK25" s="25" t="e">
        <f>IF(#REF!=38,3,0)</f>
        <v>#REF!</v>
      </c>
      <c r="EL25" s="25" t="e">
        <f>IF(#REF!=39,2,0)</f>
        <v>#REF!</v>
      </c>
      <c r="EM25" s="25" t="e">
        <f>IF(#REF!=40,1,0)</f>
        <v>#REF!</v>
      </c>
      <c r="EN25" s="25" t="e">
        <f>IF(#REF!&gt;20,0,0)</f>
        <v>#REF!</v>
      </c>
      <c r="EO25" s="25" t="e">
        <f>IF(#REF!="сх",0,0)</f>
        <v>#REF!</v>
      </c>
      <c r="EP25" s="25" t="e">
        <f>SUM(CZ25:EO25)</f>
        <v>#REF!</v>
      </c>
      <c r="EQ25" s="25"/>
      <c r="ER25" s="25" t="e">
        <f>IF(#REF!="сх","ноль",IF(#REF!&gt;0,#REF!,"Ноль"))</f>
        <v>#REF!</v>
      </c>
      <c r="ES25" s="25" t="e">
        <f>IF(#REF!="сх","ноль",IF(#REF!&gt;0,#REF!,"Ноль"))</f>
        <v>#REF!</v>
      </c>
      <c r="ET25" s="25"/>
      <c r="EU25" s="25" t="e">
        <f>MIN(ER25,ES25)</f>
        <v>#REF!</v>
      </c>
      <c r="EV25" s="25" t="e">
        <f>IF(K25=#REF!,IF(#REF!&lt;#REF!,#REF!,EZ25),#REF!)</f>
        <v>#REF!</v>
      </c>
      <c r="EW25" s="25" t="e">
        <f>IF(K25=#REF!,IF(#REF!&lt;#REF!,0,1))</f>
        <v>#REF!</v>
      </c>
      <c r="EX25" s="25" t="e">
        <f>IF(AND(EU25&gt;=21,EU25&lt;&gt;0),EU25,IF(K25&lt;#REF!,"СТОП",EV25+EW25))</f>
        <v>#REF!</v>
      </c>
      <c r="EY25" s="25"/>
      <c r="EZ25" s="25">
        <v>15</v>
      </c>
      <c r="FA25" s="25">
        <v>16</v>
      </c>
      <c r="FB25" s="25"/>
      <c r="FC25" s="27" t="e">
        <f>IF(#REF!=1,25,0)</f>
        <v>#REF!</v>
      </c>
      <c r="FD25" s="27" t="e">
        <f>IF(#REF!=2,22,0)</f>
        <v>#REF!</v>
      </c>
      <c r="FE25" s="27" t="e">
        <f>IF(#REF!=3,20,0)</f>
        <v>#REF!</v>
      </c>
      <c r="FF25" s="27" t="e">
        <f>IF(#REF!=4,18,0)</f>
        <v>#REF!</v>
      </c>
      <c r="FG25" s="27" t="e">
        <f>IF(#REF!=5,16,0)</f>
        <v>#REF!</v>
      </c>
      <c r="FH25" s="27" t="e">
        <f>IF(#REF!=6,15,0)</f>
        <v>#REF!</v>
      </c>
      <c r="FI25" s="27" t="e">
        <f>IF(#REF!=7,14,0)</f>
        <v>#REF!</v>
      </c>
      <c r="FJ25" s="27" t="e">
        <f>IF(#REF!=8,13,0)</f>
        <v>#REF!</v>
      </c>
      <c r="FK25" s="27" t="e">
        <f>IF(#REF!=9,12,0)</f>
        <v>#REF!</v>
      </c>
      <c r="FL25" s="27" t="e">
        <f>IF(#REF!=10,11,0)</f>
        <v>#REF!</v>
      </c>
      <c r="FM25" s="27" t="e">
        <f>IF(#REF!=11,10,0)</f>
        <v>#REF!</v>
      </c>
      <c r="FN25" s="27" t="e">
        <f>IF(#REF!=12,9,0)</f>
        <v>#REF!</v>
      </c>
      <c r="FO25" s="27" t="e">
        <f>IF(#REF!=13,8,0)</f>
        <v>#REF!</v>
      </c>
      <c r="FP25" s="27" t="e">
        <f>IF(#REF!=14,7,0)</f>
        <v>#REF!</v>
      </c>
      <c r="FQ25" s="27" t="e">
        <f>IF(#REF!=15,6,0)</f>
        <v>#REF!</v>
      </c>
      <c r="FR25" s="27" t="e">
        <f>IF(#REF!=16,5,0)</f>
        <v>#REF!</v>
      </c>
      <c r="FS25" s="27" t="e">
        <f>IF(#REF!=17,4,0)</f>
        <v>#REF!</v>
      </c>
      <c r="FT25" s="27" t="e">
        <f>IF(#REF!=18,3,0)</f>
        <v>#REF!</v>
      </c>
      <c r="FU25" s="27" t="e">
        <f>IF(#REF!=19,2,0)</f>
        <v>#REF!</v>
      </c>
      <c r="FV25" s="27" t="e">
        <f>IF(#REF!=20,1,0)</f>
        <v>#REF!</v>
      </c>
      <c r="FW25" s="27" t="e">
        <f>IF(#REF!&gt;20,0,0)</f>
        <v>#REF!</v>
      </c>
      <c r="FX25" s="27" t="e">
        <f>IF(#REF!="сх",0,0)</f>
        <v>#REF!</v>
      </c>
      <c r="FY25" s="27" t="e">
        <f>SUM(FC25:FX25)</f>
        <v>#REF!</v>
      </c>
      <c r="FZ25" s="27" t="e">
        <f>IF(#REF!=1,25,0)</f>
        <v>#REF!</v>
      </c>
      <c r="GA25" s="27" t="e">
        <f>IF(#REF!=2,22,0)</f>
        <v>#REF!</v>
      </c>
      <c r="GB25" s="27" t="e">
        <f>IF(#REF!=3,20,0)</f>
        <v>#REF!</v>
      </c>
      <c r="GC25" s="27" t="e">
        <f>IF(#REF!=4,18,0)</f>
        <v>#REF!</v>
      </c>
      <c r="GD25" s="27" t="e">
        <f>IF(#REF!=5,16,0)</f>
        <v>#REF!</v>
      </c>
      <c r="GE25" s="27" t="e">
        <f>IF(#REF!=6,15,0)</f>
        <v>#REF!</v>
      </c>
      <c r="GF25" s="27" t="e">
        <f>IF(#REF!=7,14,0)</f>
        <v>#REF!</v>
      </c>
      <c r="GG25" s="27" t="e">
        <f>IF(#REF!=8,13,0)</f>
        <v>#REF!</v>
      </c>
      <c r="GH25" s="27" t="e">
        <f>IF(#REF!=9,12,0)</f>
        <v>#REF!</v>
      </c>
      <c r="GI25" s="27" t="e">
        <f>IF(#REF!=10,11,0)</f>
        <v>#REF!</v>
      </c>
      <c r="GJ25" s="27" t="e">
        <f>IF(#REF!=11,10,0)</f>
        <v>#REF!</v>
      </c>
      <c r="GK25" s="27" t="e">
        <f>IF(#REF!=12,9,0)</f>
        <v>#REF!</v>
      </c>
      <c r="GL25" s="27" t="e">
        <f>IF(#REF!=13,8,0)</f>
        <v>#REF!</v>
      </c>
      <c r="GM25" s="27" t="e">
        <f>IF(#REF!=14,7,0)</f>
        <v>#REF!</v>
      </c>
      <c r="GN25" s="27" t="e">
        <f>IF(#REF!=15,6,0)</f>
        <v>#REF!</v>
      </c>
      <c r="GO25" s="27" t="e">
        <f>IF(#REF!=16,5,0)</f>
        <v>#REF!</v>
      </c>
      <c r="GP25" s="27" t="e">
        <f>IF(#REF!=17,4,0)</f>
        <v>#REF!</v>
      </c>
      <c r="GQ25" s="27" t="e">
        <f>IF(#REF!=18,3,0)</f>
        <v>#REF!</v>
      </c>
      <c r="GR25" s="27" t="e">
        <f>IF(#REF!=19,2,0)</f>
        <v>#REF!</v>
      </c>
      <c r="GS25" s="27" t="e">
        <f>IF(#REF!=20,1,0)</f>
        <v>#REF!</v>
      </c>
      <c r="GT25" s="27" t="e">
        <f>IF(#REF!&gt;20,0,0)</f>
        <v>#REF!</v>
      </c>
      <c r="GU25" s="27" t="e">
        <f>IF(#REF!="сх",0,0)</f>
        <v>#REF!</v>
      </c>
      <c r="GV25" s="27" t="e">
        <f>SUM(FZ25:GU25)</f>
        <v>#REF!</v>
      </c>
      <c r="GW25" s="27" t="e">
        <f>IF(#REF!=1,100,0)</f>
        <v>#REF!</v>
      </c>
      <c r="GX25" s="27" t="e">
        <f>IF(#REF!=2,98,0)</f>
        <v>#REF!</v>
      </c>
      <c r="GY25" s="27" t="e">
        <f>IF(#REF!=3,95,0)</f>
        <v>#REF!</v>
      </c>
      <c r="GZ25" s="27" t="e">
        <f>IF(#REF!=4,93,0)</f>
        <v>#REF!</v>
      </c>
      <c r="HA25" s="27" t="e">
        <f>IF(#REF!=5,90,0)</f>
        <v>#REF!</v>
      </c>
      <c r="HB25" s="27" t="e">
        <f>IF(#REF!=6,88,0)</f>
        <v>#REF!</v>
      </c>
      <c r="HC25" s="27" t="e">
        <f>IF(#REF!=7,85,0)</f>
        <v>#REF!</v>
      </c>
      <c r="HD25" s="27" t="e">
        <f>IF(#REF!=8,83,0)</f>
        <v>#REF!</v>
      </c>
      <c r="HE25" s="27" t="e">
        <f>IF(#REF!=9,80,0)</f>
        <v>#REF!</v>
      </c>
      <c r="HF25" s="27" t="e">
        <f>IF(#REF!=10,78,0)</f>
        <v>#REF!</v>
      </c>
      <c r="HG25" s="27" t="e">
        <f>IF(#REF!=11,75,0)</f>
        <v>#REF!</v>
      </c>
      <c r="HH25" s="27" t="e">
        <f>IF(#REF!=12,73,0)</f>
        <v>#REF!</v>
      </c>
      <c r="HI25" s="27" t="e">
        <f>IF(#REF!=13,70,0)</f>
        <v>#REF!</v>
      </c>
      <c r="HJ25" s="27" t="e">
        <f>IF(#REF!=14,68,0)</f>
        <v>#REF!</v>
      </c>
      <c r="HK25" s="27" t="e">
        <f>IF(#REF!=15,65,0)</f>
        <v>#REF!</v>
      </c>
      <c r="HL25" s="27" t="e">
        <f>IF(#REF!=16,63,0)</f>
        <v>#REF!</v>
      </c>
      <c r="HM25" s="27" t="e">
        <f>IF(#REF!=17,60,0)</f>
        <v>#REF!</v>
      </c>
      <c r="HN25" s="27" t="e">
        <f>IF(#REF!=18,58,0)</f>
        <v>#REF!</v>
      </c>
      <c r="HO25" s="27" t="e">
        <f>IF(#REF!=19,55,0)</f>
        <v>#REF!</v>
      </c>
      <c r="HP25" s="27" t="e">
        <f>IF(#REF!=20,53,0)</f>
        <v>#REF!</v>
      </c>
      <c r="HQ25" s="27" t="e">
        <f>IF(#REF!&gt;20,0,0)</f>
        <v>#REF!</v>
      </c>
      <c r="HR25" s="27" t="e">
        <f>IF(#REF!="сх",0,0)</f>
        <v>#REF!</v>
      </c>
      <c r="HS25" s="27" t="e">
        <f>SUM(GW25:HR25)</f>
        <v>#REF!</v>
      </c>
      <c r="HT25" s="27" t="e">
        <f>IF(#REF!=1,100,0)</f>
        <v>#REF!</v>
      </c>
      <c r="HU25" s="27" t="e">
        <f>IF(#REF!=2,98,0)</f>
        <v>#REF!</v>
      </c>
      <c r="HV25" s="27" t="e">
        <f>IF(#REF!=3,95,0)</f>
        <v>#REF!</v>
      </c>
      <c r="HW25" s="27" t="e">
        <f>IF(#REF!=4,93,0)</f>
        <v>#REF!</v>
      </c>
      <c r="HX25" s="27" t="e">
        <f>IF(#REF!=5,90,0)</f>
        <v>#REF!</v>
      </c>
      <c r="HY25" s="27" t="e">
        <f>IF(#REF!=6,88,0)</f>
        <v>#REF!</v>
      </c>
      <c r="HZ25" s="27" t="e">
        <f>IF(#REF!=7,85,0)</f>
        <v>#REF!</v>
      </c>
      <c r="IA25" s="27" t="e">
        <f>IF(#REF!=8,83,0)</f>
        <v>#REF!</v>
      </c>
      <c r="IB25" s="27" t="e">
        <f>IF(#REF!=9,80,0)</f>
        <v>#REF!</v>
      </c>
      <c r="IC25" s="27" t="e">
        <f>IF(#REF!=10,78,0)</f>
        <v>#REF!</v>
      </c>
      <c r="ID25" s="27" t="e">
        <f>IF(#REF!=11,75,0)</f>
        <v>#REF!</v>
      </c>
      <c r="IE25" s="27" t="e">
        <f>IF(#REF!=12,73,0)</f>
        <v>#REF!</v>
      </c>
      <c r="IF25" s="27" t="e">
        <f>IF(#REF!=13,70,0)</f>
        <v>#REF!</v>
      </c>
      <c r="IG25" s="27" t="e">
        <f>IF(#REF!=14,68,0)</f>
        <v>#REF!</v>
      </c>
      <c r="IH25" s="27" t="e">
        <f>IF(#REF!=15,65,0)</f>
        <v>#REF!</v>
      </c>
      <c r="II25" s="27" t="e">
        <f>IF(#REF!=16,63,0)</f>
        <v>#REF!</v>
      </c>
      <c r="IJ25" s="27" t="e">
        <f>IF(#REF!=17,60,0)</f>
        <v>#REF!</v>
      </c>
      <c r="IK25" s="27" t="e">
        <f>IF(#REF!=18,58,0)</f>
        <v>#REF!</v>
      </c>
      <c r="IL25" s="27" t="e">
        <f>IF(#REF!=19,55,0)</f>
        <v>#REF!</v>
      </c>
      <c r="IM25" s="27" t="e">
        <f>IF(#REF!=20,53,0)</f>
        <v>#REF!</v>
      </c>
      <c r="IN25" s="27" t="e">
        <f>IF(#REF!&gt;20,0,0)</f>
        <v>#REF!</v>
      </c>
      <c r="IO25" s="27" t="e">
        <f>IF(#REF!="сх",0,0)</f>
        <v>#REF!</v>
      </c>
      <c r="IP25" s="27" t="e">
        <f>SUM(HT25:IO25)</f>
        <v>#REF!</v>
      </c>
      <c r="IQ25" s="25"/>
      <c r="IR25" s="25"/>
      <c r="IS25" s="25"/>
      <c r="IT25" s="25"/>
      <c r="IU25" s="25"/>
      <c r="IV25" s="25"/>
    </row>
    <row r="26" spans="1:256" s="3" customFormat="1" ht="34.5">
      <c r="A26" s="108"/>
      <c r="B26" s="104"/>
      <c r="C26" s="106"/>
      <c r="D26" s="59" t="s">
        <v>89</v>
      </c>
      <c r="E26" s="62">
        <v>250</v>
      </c>
      <c r="F26" s="64">
        <v>488</v>
      </c>
      <c r="G26" s="60">
        <v>9</v>
      </c>
      <c r="H26" s="61">
        <v>32</v>
      </c>
      <c r="I26" s="60" t="s">
        <v>92</v>
      </c>
      <c r="J26" s="61">
        <v>0</v>
      </c>
      <c r="K26" s="113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108"/>
      <c r="B27" s="104"/>
      <c r="C27" s="106"/>
      <c r="D27" s="59" t="s">
        <v>90</v>
      </c>
      <c r="E27" s="62">
        <v>250</v>
      </c>
      <c r="F27" s="64">
        <v>417</v>
      </c>
      <c r="G27" s="68">
        <v>8</v>
      </c>
      <c r="H27" s="69">
        <v>33</v>
      </c>
      <c r="I27" s="60" t="s">
        <v>92</v>
      </c>
      <c r="J27" s="61">
        <v>0</v>
      </c>
      <c r="K27" s="113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108"/>
      <c r="B28" s="104"/>
      <c r="C28" s="106"/>
      <c r="D28" s="59" t="s">
        <v>88</v>
      </c>
      <c r="E28" s="62">
        <v>250</v>
      </c>
      <c r="F28" s="64">
        <v>373</v>
      </c>
      <c r="G28" s="60" t="s">
        <v>1</v>
      </c>
      <c r="H28" s="61">
        <v>0</v>
      </c>
      <c r="I28" s="60" t="s">
        <v>92</v>
      </c>
      <c r="J28" s="61">
        <v>0</v>
      </c>
      <c r="K28" s="101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108"/>
      <c r="B29" s="104"/>
      <c r="C29" s="106"/>
      <c r="D29" s="59" t="s">
        <v>67</v>
      </c>
      <c r="E29" s="62">
        <v>85</v>
      </c>
      <c r="F29" s="64">
        <v>210</v>
      </c>
      <c r="G29" s="68">
        <v>9</v>
      </c>
      <c r="H29" s="69">
        <v>32</v>
      </c>
      <c r="I29" s="60" t="s">
        <v>92</v>
      </c>
      <c r="J29" s="61">
        <v>0</v>
      </c>
      <c r="K29" s="101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5.25" thickBot="1">
      <c r="A30" s="109"/>
      <c r="B30" s="110"/>
      <c r="C30" s="111"/>
      <c r="D30" s="70" t="s">
        <v>68</v>
      </c>
      <c r="E30" s="71">
        <v>125</v>
      </c>
      <c r="F30" s="72">
        <v>4</v>
      </c>
      <c r="G30" s="75">
        <v>1</v>
      </c>
      <c r="H30" s="76">
        <v>45</v>
      </c>
      <c r="I30" s="73" t="s">
        <v>92</v>
      </c>
      <c r="J30" s="74">
        <v>0</v>
      </c>
      <c r="K30" s="112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ht="12.75">
      <c r="A31" s="28"/>
      <c r="B31" s="28"/>
      <c r="C31" s="28"/>
      <c r="D31" s="28"/>
      <c r="E31" s="28"/>
      <c r="F31" s="28"/>
      <c r="G31" s="28" t="s">
        <v>23</v>
      </c>
      <c r="H31" s="28"/>
      <c r="I31" s="28"/>
      <c r="J31" s="28"/>
      <c r="K31" s="28"/>
      <c r="L31" s="8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7"/>
      <c r="DX31" s="7"/>
      <c r="DY31" s="7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9"/>
      <c r="ER31" s="9"/>
      <c r="ES31" s="9"/>
      <c r="ET31" s="9"/>
      <c r="EU31" s="9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30" customFormat="1" ht="43.5">
      <c r="A32" s="49" t="s">
        <v>19</v>
      </c>
      <c r="B32" s="49"/>
      <c r="C32" s="49"/>
      <c r="D32" s="49"/>
      <c r="E32" s="49"/>
      <c r="F32" s="49"/>
      <c r="G32" s="49"/>
      <c r="H32" s="49"/>
      <c r="I32" s="49"/>
      <c r="J32" s="49"/>
      <c r="K32" s="51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1"/>
      <c r="DV32" s="51"/>
      <c r="DW32" s="51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2"/>
      <c r="EP32" s="52"/>
      <c r="EQ32" s="52"/>
      <c r="ER32" s="52"/>
      <c r="ES32" s="52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30" customFormat="1" ht="43.5">
      <c r="A33" s="49" t="s">
        <v>80</v>
      </c>
      <c r="B33" s="49"/>
      <c r="C33" s="49"/>
      <c r="D33" s="49"/>
      <c r="E33" s="49"/>
      <c r="F33" s="49"/>
      <c r="G33" s="49"/>
      <c r="H33" s="49"/>
      <c r="I33" s="49"/>
      <c r="J33" s="49"/>
      <c r="K33" s="51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1"/>
      <c r="DV33" s="51"/>
      <c r="DW33" s="51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2"/>
      <c r="EP33" s="52"/>
      <c r="EQ33" s="52"/>
      <c r="ER33" s="52"/>
      <c r="ES33" s="52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30" customFormat="1" ht="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51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1"/>
      <c r="DV34" s="51"/>
      <c r="DW34" s="51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2"/>
      <c r="EP34" s="52"/>
      <c r="EQ34" s="52"/>
      <c r="ER34" s="52"/>
      <c r="ES34" s="52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30" customFormat="1" ht="43.5">
      <c r="A35" s="49" t="s">
        <v>30</v>
      </c>
      <c r="B35" s="49"/>
      <c r="C35" s="49"/>
      <c r="D35" s="49"/>
      <c r="E35" s="49"/>
      <c r="F35" s="49"/>
      <c r="G35" s="49"/>
      <c r="H35" s="49"/>
      <c r="I35" s="49"/>
      <c r="J35" s="49"/>
      <c r="K35" s="51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1"/>
      <c r="DV35" s="51"/>
      <c r="DW35" s="51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2"/>
      <c r="EP35" s="52"/>
      <c r="EQ35" s="52"/>
      <c r="ER35" s="52"/>
      <c r="ES35" s="52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30" customFormat="1" ht="43.5">
      <c r="A36" s="53" t="s">
        <v>81</v>
      </c>
      <c r="B36" s="53"/>
      <c r="C36" s="53"/>
      <c r="D36" s="53"/>
      <c r="E36" s="53"/>
      <c r="F36" s="53"/>
      <c r="G36" s="53"/>
      <c r="H36" s="53"/>
      <c r="I36" s="53"/>
      <c r="J36" s="53"/>
      <c r="K36" s="51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1"/>
      <c r="DV36" s="51"/>
      <c r="DW36" s="51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2"/>
      <c r="EP36" s="52"/>
      <c r="EQ36" s="52"/>
      <c r="ER36" s="52"/>
      <c r="ES36" s="52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30" customFormat="1" ht="4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9"/>
      <c r="T37" s="32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32"/>
      <c r="EE37" s="32"/>
      <c r="EF37" s="32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33"/>
      <c r="EY37" s="33"/>
      <c r="EZ37" s="33"/>
      <c r="FA37" s="33"/>
      <c r="FB37" s="33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30" customFormat="1" ht="4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9"/>
      <c r="T38" s="3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32"/>
      <c r="EE38" s="32"/>
      <c r="EF38" s="32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33"/>
      <c r="EY38" s="33"/>
      <c r="EZ38" s="33"/>
      <c r="FA38" s="33"/>
      <c r="FB38" s="33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30" customFormat="1" ht="4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9"/>
      <c r="T39" s="3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32"/>
      <c r="EE39" s="32"/>
      <c r="EF39" s="32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33"/>
      <c r="EY39" s="33"/>
      <c r="EZ39" s="33"/>
      <c r="FA39" s="33"/>
      <c r="FB39" s="33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30" customFormat="1" ht="4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9"/>
      <c r="T40" s="3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32"/>
      <c r="EE40" s="32"/>
      <c r="EF40" s="32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33"/>
      <c r="EY40" s="33"/>
      <c r="EZ40" s="33"/>
      <c r="FA40" s="33"/>
      <c r="FB40" s="33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30" customFormat="1" ht="4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9"/>
      <c r="T41" s="3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32"/>
      <c r="EE41" s="32"/>
      <c r="EF41" s="32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33"/>
      <c r="EY41" s="33"/>
      <c r="EZ41" s="33"/>
      <c r="FA41" s="33"/>
      <c r="FB41" s="33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30" customFormat="1" ht="4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9"/>
      <c r="T42" s="3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32"/>
      <c r="EE42" s="32"/>
      <c r="EF42" s="32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33"/>
      <c r="EY42" s="33"/>
      <c r="EZ42" s="33"/>
      <c r="FA42" s="33"/>
      <c r="FB42" s="33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30" customFormat="1" ht="4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9"/>
      <c r="T43" s="3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32"/>
      <c r="EE43" s="32"/>
      <c r="EF43" s="32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33"/>
      <c r="EY43" s="33"/>
      <c r="EZ43" s="33"/>
      <c r="FA43" s="33"/>
      <c r="FB43" s="33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30" customFormat="1" ht="4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9"/>
      <c r="T44" s="3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32"/>
      <c r="EE44" s="32"/>
      <c r="EF44" s="32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33"/>
      <c r="EY44" s="33"/>
      <c r="EZ44" s="33"/>
      <c r="FA44" s="33"/>
      <c r="FB44" s="33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158" s="30" customFormat="1" ht="4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T45" s="35"/>
      <c r="ED45" s="35"/>
      <c r="EE45" s="35"/>
      <c r="EF45" s="35"/>
      <c r="EX45" s="36"/>
      <c r="EY45" s="36"/>
      <c r="EZ45" s="36"/>
      <c r="FA45" s="36"/>
      <c r="FB45" s="36"/>
    </row>
    <row r="46" spans="1:158" s="30" customFormat="1" ht="4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T46" s="35"/>
      <c r="ED46" s="35"/>
      <c r="EE46" s="35"/>
      <c r="EF46" s="35"/>
      <c r="EX46" s="36"/>
      <c r="EY46" s="36"/>
      <c r="EZ46" s="36"/>
      <c r="FA46" s="36"/>
      <c r="FB46" s="36"/>
    </row>
    <row r="47" spans="1:158" s="30" customFormat="1" ht="4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T47" s="35"/>
      <c r="ED47" s="35"/>
      <c r="EE47" s="35"/>
      <c r="EF47" s="35"/>
      <c r="EX47" s="36"/>
      <c r="EY47" s="36"/>
      <c r="EZ47" s="36"/>
      <c r="FA47" s="36"/>
      <c r="FB47" s="36"/>
    </row>
    <row r="48" spans="1:158" s="30" customFormat="1" ht="4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T48" s="35"/>
      <c r="ED48" s="35"/>
      <c r="EE48" s="35"/>
      <c r="EF48" s="35"/>
      <c r="EX48" s="36"/>
      <c r="EY48" s="36"/>
      <c r="EZ48" s="36"/>
      <c r="FA48" s="36"/>
      <c r="FB48" s="36"/>
    </row>
    <row r="49" spans="1:158" s="30" customFormat="1" ht="4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T49" s="35"/>
      <c r="ED49" s="35"/>
      <c r="EE49" s="35"/>
      <c r="EF49" s="35"/>
      <c r="EX49" s="36"/>
      <c r="EY49" s="36"/>
      <c r="EZ49" s="36"/>
      <c r="FA49" s="36"/>
      <c r="FB49" s="36"/>
    </row>
    <row r="50" spans="1:158" s="30" customFormat="1" ht="4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T50" s="35"/>
      <c r="ED50" s="35"/>
      <c r="EE50" s="35"/>
      <c r="EF50" s="35"/>
      <c r="EX50" s="36"/>
      <c r="EY50" s="36"/>
      <c r="EZ50" s="36"/>
      <c r="FA50" s="36"/>
      <c r="FB50" s="36"/>
    </row>
    <row r="51" spans="1:158" s="30" customFormat="1" ht="4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T51" s="35"/>
      <c r="ED51" s="35"/>
      <c r="EE51" s="35"/>
      <c r="EF51" s="35"/>
      <c r="EX51" s="36"/>
      <c r="EY51" s="36"/>
      <c r="EZ51" s="36"/>
      <c r="FA51" s="36"/>
      <c r="FB51" s="36"/>
    </row>
    <row r="52" spans="1:158" s="30" customFormat="1" ht="4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T52" s="35"/>
      <c r="ED52" s="35"/>
      <c r="EE52" s="35"/>
      <c r="EF52" s="35"/>
      <c r="EX52" s="36"/>
      <c r="EY52" s="36"/>
      <c r="EZ52" s="36"/>
      <c r="FA52" s="36"/>
      <c r="FB52" s="36"/>
    </row>
    <row r="53" spans="1:158" s="30" customFormat="1" ht="4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T53" s="35"/>
      <c r="ED53" s="35"/>
      <c r="EE53" s="35"/>
      <c r="EF53" s="35"/>
      <c r="EX53" s="36"/>
      <c r="EY53" s="36"/>
      <c r="EZ53" s="36"/>
      <c r="FA53" s="36"/>
      <c r="FB53" s="36"/>
    </row>
    <row r="54" spans="1:158" s="30" customFormat="1" ht="4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T54" s="35"/>
      <c r="ED54" s="35"/>
      <c r="EE54" s="35"/>
      <c r="EF54" s="35"/>
      <c r="EX54" s="36"/>
      <c r="EY54" s="36"/>
      <c r="EZ54" s="36"/>
      <c r="FA54" s="36"/>
      <c r="FB54" s="36"/>
    </row>
    <row r="55" spans="1:158" s="30" customFormat="1" ht="4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T55" s="35"/>
      <c r="ED55" s="35"/>
      <c r="EE55" s="35"/>
      <c r="EF55" s="35"/>
      <c r="EX55" s="36"/>
      <c r="EY55" s="36"/>
      <c r="EZ55" s="36"/>
      <c r="FA55" s="36"/>
      <c r="FB55" s="36"/>
    </row>
    <row r="56" spans="1:25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8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7"/>
      <c r="DX56" s="7"/>
      <c r="DY56" s="7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9"/>
      <c r="ER56" s="9"/>
      <c r="ES56" s="9"/>
      <c r="ET56" s="9"/>
      <c r="EU56" s="9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8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7"/>
      <c r="DX57" s="7"/>
      <c r="DY57" s="7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9"/>
      <c r="ER57" s="9"/>
      <c r="ES57" s="9"/>
      <c r="ET57" s="9"/>
      <c r="EU57" s="9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8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7"/>
      <c r="DX58" s="7"/>
      <c r="DY58" s="7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9"/>
      <c r="ER58" s="9"/>
      <c r="ES58" s="9"/>
      <c r="ET58" s="9"/>
      <c r="EU58" s="9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8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7"/>
      <c r="DX59" s="7"/>
      <c r="DY59" s="7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9"/>
      <c r="ER59" s="9"/>
      <c r="ES59" s="9"/>
      <c r="ET59" s="9"/>
      <c r="EU59" s="9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8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7"/>
      <c r="DX60" s="7"/>
      <c r="DY60" s="7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9"/>
      <c r="ER60" s="9"/>
      <c r="ES60" s="9"/>
      <c r="ET60" s="9"/>
      <c r="EU60" s="9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8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7"/>
      <c r="DX61" s="7"/>
      <c r="DY61" s="7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9"/>
      <c r="ER61" s="9"/>
      <c r="ES61" s="9"/>
      <c r="ET61" s="9"/>
      <c r="EU61" s="9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</sheetData>
  <sheetProtection formatCells="0" formatColumns="0" formatRows="0" insertColumns="0" insertRows="0" insertHyperlinks="0" deleteColumns="0" deleteRows="0" autoFilter="0" pivotTables="0"/>
  <mergeCells count="35">
    <mergeCell ref="A7:A9"/>
    <mergeCell ref="B7:B9"/>
    <mergeCell ref="K21:K24"/>
    <mergeCell ref="K15:K20"/>
    <mergeCell ref="K7:K9"/>
    <mergeCell ref="I7:I9"/>
    <mergeCell ref="A10:A14"/>
    <mergeCell ref="B10:B14"/>
    <mergeCell ref="C10:C14"/>
    <mergeCell ref="A21:A24"/>
    <mergeCell ref="B21:B24"/>
    <mergeCell ref="C21:C24"/>
    <mergeCell ref="A15:A20"/>
    <mergeCell ref="B15:B20"/>
    <mergeCell ref="C15:C20"/>
    <mergeCell ref="G7:G9"/>
    <mergeCell ref="L1:L4"/>
    <mergeCell ref="A2:K2"/>
    <mergeCell ref="A3:K3"/>
    <mergeCell ref="A4:K4"/>
    <mergeCell ref="G6:H6"/>
    <mergeCell ref="I6:J6"/>
    <mergeCell ref="H7:H9"/>
    <mergeCell ref="J7:J9"/>
    <mergeCell ref="L7:L9"/>
    <mergeCell ref="K10:K14"/>
    <mergeCell ref="A5:K5"/>
    <mergeCell ref="A25:A30"/>
    <mergeCell ref="B25:B30"/>
    <mergeCell ref="C25:C30"/>
    <mergeCell ref="K25:K30"/>
    <mergeCell ref="C7:C9"/>
    <mergeCell ref="D7:D9"/>
    <mergeCell ref="E7:E9"/>
    <mergeCell ref="F7:F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2015-06-21T09:16:00Z</cp:lastPrinted>
  <dcterms:created xsi:type="dcterms:W3CDTF">1996-10-08T23:32:33Z</dcterms:created>
  <dcterms:modified xsi:type="dcterms:W3CDTF">2015-06-22T11:26:27Z</dcterms:modified>
  <cp:category/>
  <cp:version/>
  <cp:contentType/>
  <cp:contentStatus/>
</cp:coreProperties>
</file>