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activeTab="0"/>
  </bookViews>
  <sheets>
    <sheet name="пр.ветераны" sheetId="1" r:id="rId1"/>
    <sheet name="ВЕТЕРАНЫ" sheetId="2" r:id="rId2"/>
  </sheets>
  <definedNames>
    <definedName name="_xlnm.Print_Area" localSheetId="1">'ВЕТЕРАНЫ'!$A$1:$IM$105</definedName>
    <definedName name="_xlnm.Print_Area" localSheetId="0">'пр.ветераны'!$A$1:$IE$59</definedName>
  </definedNames>
  <calcPr fullCalcOnLoad="1"/>
</workbook>
</file>

<file path=xl/sharedStrings.xml><?xml version="1.0" encoding="utf-8"?>
<sst xmlns="http://schemas.openxmlformats.org/spreadsheetml/2006/main" count="572" uniqueCount="201">
  <si>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</si>
  <si>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</si>
  <si>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</si>
  <si>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</si>
  <si>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</si>
  <si>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</si>
  <si>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</si>
  <si>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</si>
  <si>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</si>
  <si>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</si>
  <si>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</si>
  <si>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</si>
  <si>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</si>
  <si>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</si>
  <si>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</si>
  <si>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</si>
  <si>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</si>
  <si>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</si>
  <si>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</si>
  <si>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</si>
  <si>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</si>
  <si>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>Главный судья</t>
  </si>
  <si>
    <t>Город (край, район, область)</t>
  </si>
  <si>
    <t>Команда</t>
  </si>
  <si>
    <t>Раз  ряд</t>
  </si>
  <si>
    <t>Сумма очков              в личном зачете</t>
  </si>
  <si>
    <t>кмс</t>
  </si>
  <si>
    <t>I</t>
  </si>
  <si>
    <t>мс</t>
  </si>
  <si>
    <t>б/р</t>
  </si>
  <si>
    <t>Место</t>
  </si>
  <si>
    <t>Фамилия, Имя</t>
  </si>
  <si>
    <t>Главный секретарь соревнований</t>
  </si>
  <si>
    <t>II</t>
  </si>
  <si>
    <t>г. Белгород</t>
  </si>
  <si>
    <t>СТК "Белогорье"</t>
  </si>
  <si>
    <t>KTM</t>
  </si>
  <si>
    <t>г. Шебекино, Белгородская область</t>
  </si>
  <si>
    <t>СТК "Лига"</t>
  </si>
  <si>
    <t>г. Пермь</t>
  </si>
  <si>
    <t>лично</t>
  </si>
  <si>
    <t>"Мотокросс - Прикамье"</t>
  </si>
  <si>
    <t>Kaw</t>
  </si>
  <si>
    <t>г. Харьков, Украина</t>
  </si>
  <si>
    <t>Hon</t>
  </si>
  <si>
    <t>Бессонов Андрей</t>
  </si>
  <si>
    <t>"Besson Racing"</t>
  </si>
  <si>
    <t>Suz</t>
  </si>
  <si>
    <t>г. Липецк</t>
  </si>
  <si>
    <t>Yam</t>
  </si>
  <si>
    <t>г. Копейск, Челябинская область</t>
  </si>
  <si>
    <t>Черников Андрей</t>
  </si>
  <si>
    <t>СК "Победа"</t>
  </si>
  <si>
    <t>ДОСААФ</t>
  </si>
  <si>
    <t xml:space="preserve"> </t>
  </si>
  <si>
    <t>-</t>
  </si>
  <si>
    <r>
      <t>Класс "ВЕТЕРАНЫ"</t>
    </r>
    <r>
      <rPr>
        <b/>
        <i/>
        <sz val="78"/>
        <rFont val="Times New Roman"/>
        <family val="1"/>
      </rPr>
      <t>(мужчины).</t>
    </r>
  </si>
  <si>
    <t>Группа "А" (45 - 52 года):</t>
  </si>
  <si>
    <t>Ивкин Сергей</t>
  </si>
  <si>
    <t>г. Брянск</t>
  </si>
  <si>
    <t>Горожанкин Андрей</t>
  </si>
  <si>
    <t>г. Москва</t>
  </si>
  <si>
    <t>"Техника Движения"</t>
  </si>
  <si>
    <t>Черепанов Петр</t>
  </si>
  <si>
    <t>г. Тюмень</t>
  </si>
  <si>
    <t>Туз Виталий</t>
  </si>
  <si>
    <t>г. Кропоткин, Краснодарский край</t>
  </si>
  <si>
    <t>Тарновский Игорь</t>
  </si>
  <si>
    <t>Коковякин Александр</t>
  </si>
  <si>
    <t>Лежнин Алексей</t>
  </si>
  <si>
    <t>г. Волгоград</t>
  </si>
  <si>
    <t>СТК "Мотор Парк"</t>
  </si>
  <si>
    <t>Завгородний Владислав</t>
  </si>
  <si>
    <t>г. Трехгорный, Челябинская область</t>
  </si>
  <si>
    <t>Минаев Сергей</t>
  </si>
  <si>
    <t>г. Калуга</t>
  </si>
  <si>
    <t>Замараев Сергей</t>
  </si>
  <si>
    <t>Матвеев Юрий</t>
  </si>
  <si>
    <t>"ФМ - РЭСИНГ"</t>
  </si>
  <si>
    <t>Группа "Б" (52 - 59 лет):</t>
  </si>
  <si>
    <t>Иванов Юрий</t>
  </si>
  <si>
    <t>г. Подольск, Московская область</t>
  </si>
  <si>
    <t>ГУП МО "МОСТРАНСАВТО"/ А/К № 1788</t>
  </si>
  <si>
    <t>Юдин Петр</t>
  </si>
  <si>
    <t>Баран Павел</t>
  </si>
  <si>
    <t>Быков Алексей</t>
  </si>
  <si>
    <t>г. Обнинск, Калужская область</t>
  </si>
  <si>
    <t>МК "Обнинск"</t>
  </si>
  <si>
    <t>Ефремов Сергей</t>
  </si>
  <si>
    <t>г. Волжский, Волгоградская область</t>
  </si>
  <si>
    <t>Автошкола ДОСААФ</t>
  </si>
  <si>
    <t>Скляр Станислав</t>
  </si>
  <si>
    <t>Морозов Александр</t>
  </si>
  <si>
    <t>мсмк</t>
  </si>
  <si>
    <t>г. Крымск, Краснодарский край</t>
  </si>
  <si>
    <t>"Крымск Бетон Пром"</t>
  </si>
  <si>
    <t>Сисюк Владимир</t>
  </si>
  <si>
    <t>АШ ДОСААФ</t>
  </si>
  <si>
    <t>Афанасенков Александр</t>
  </si>
  <si>
    <t>г. Людиново, Калужская область</t>
  </si>
  <si>
    <t>Юровских Андрей</t>
  </si>
  <si>
    <t>г. Заречный, Свердловская область</t>
  </si>
  <si>
    <t>"Белоярская АЭС"</t>
  </si>
  <si>
    <t>Группа "В" (59 лет и старше):</t>
  </si>
  <si>
    <t>Дунаев Алексей</t>
  </si>
  <si>
    <t>г. Думиничи, Калужская область</t>
  </si>
  <si>
    <t>СТК "Давыдова Думиничи"</t>
  </si>
  <si>
    <t>Панов Георгий</t>
  </si>
  <si>
    <t>Д/О "Озера", Одинцовский район, Московская область</t>
  </si>
  <si>
    <t>Кваша Анатолий</t>
  </si>
  <si>
    <t>г. Россошь, воронежская область</t>
  </si>
  <si>
    <t>Ситковский Владимир</t>
  </si>
  <si>
    <t>г. Нововоронеж, Воронежская область</t>
  </si>
  <si>
    <t>СК "Дон"</t>
  </si>
  <si>
    <t>Гиске Константин</t>
  </si>
  <si>
    <t>Шаров Валерий</t>
  </si>
  <si>
    <t>г. Магнитогорск, Челябинская область</t>
  </si>
  <si>
    <t>МБУ АТСК ДОСААФ России - "Металлург"</t>
  </si>
  <si>
    <t>н/с</t>
  </si>
  <si>
    <t>Руденко Юрий</t>
  </si>
  <si>
    <t>г. Воронеж</t>
  </si>
  <si>
    <t>Выхрестюк Юрий</t>
  </si>
  <si>
    <t>с. Новая Усмань, Воронежская область</t>
  </si>
  <si>
    <t>Серищев Андрей</t>
  </si>
  <si>
    <t>г. Алексеевка, Белгородская область</t>
  </si>
  <si>
    <t>СТК "Фотон"</t>
  </si>
  <si>
    <t>г. Губкин, Белгородская область</t>
  </si>
  <si>
    <t>"ВОРОНЕЖ"</t>
  </si>
  <si>
    <t>Оскольский Сергей</t>
  </si>
  <si>
    <t>Павлов Александр</t>
  </si>
  <si>
    <t>Шестаков Вячеслав</t>
  </si>
  <si>
    <t>Ходоровский Сергей</t>
  </si>
  <si>
    <t>"Лукоил - Нортон - ФМС"</t>
  </si>
  <si>
    <t xml:space="preserve">Кубок Мотоциклетной Федерации России по мотокроссу 2015 года среди Ветеранов мотоциклетного спорта.                               </t>
  </si>
  <si>
    <t>1-й этап</t>
  </si>
  <si>
    <t>2-й этап</t>
  </si>
  <si>
    <t>лич. Очки</t>
  </si>
  <si>
    <t>Назаров Владислав</t>
  </si>
  <si>
    <t>г. Павловский Посад, Московская область</t>
  </si>
  <si>
    <t>Буряченко Андрей</t>
  </si>
  <si>
    <t>г. Ейск, Краснодарский край</t>
  </si>
  <si>
    <t>Шпилев Дмитрий</t>
  </si>
  <si>
    <t>"ВОЛГОГРАД"</t>
  </si>
  <si>
    <t>ст. Кущевская, Краснодарский край</t>
  </si>
  <si>
    <t>СТ "Патриот"</t>
  </si>
  <si>
    <t>Кудрявцев Василий</t>
  </si>
  <si>
    <t>Фролов Геннадий</t>
  </si>
  <si>
    <t>г. Лиски, Воронежская область</t>
  </si>
  <si>
    <t>Ануфриев Сергей</t>
  </si>
  <si>
    <t>Краснодарский край</t>
  </si>
  <si>
    <t>Доронин Игорь</t>
  </si>
  <si>
    <t>г. Орел</t>
  </si>
  <si>
    <t>Белов Сергей</t>
  </si>
  <si>
    <t>г. Ульяновск</t>
  </si>
  <si>
    <t>"УЛЬЯНОВСК"</t>
  </si>
  <si>
    <t>Толмачев Андрей</t>
  </si>
  <si>
    <t>г. Тамбов</t>
  </si>
  <si>
    <t>Кваша Алексей</t>
  </si>
  <si>
    <t>Пономарев Валерий</t>
  </si>
  <si>
    <t>г. Мурманск</t>
  </si>
  <si>
    <t>Юхлимов Виктор</t>
  </si>
  <si>
    <t>Елагин Юрий</t>
  </si>
  <si>
    <t>Ягундт Виталий</t>
  </si>
  <si>
    <t>г. Россошь, Воронежская область</t>
  </si>
  <si>
    <t>3-й этап</t>
  </si>
  <si>
    <t>СВОДНЫЙ ПРОТОКОЛ  ЛИЧНОГО  ЗАЧЕТА по сумме 3-х этапов.</t>
  </si>
  <si>
    <t>1-й этап: 24 - 26 апреля 2015 года - г. Белгород (с. Ясные Зори, Белгородский район); 2-й этап: 01 - 03 мая 2015 года - г. Россошь, Воронежская область; 3-й этап: 09-11 мая 2015 года - г.Заречный, Свердловская область</t>
  </si>
  <si>
    <t>судья Всероссийской категории:                                                                                  Е. Н. Гавриш (г. Екатеринбург; лицензия МФР А 157)</t>
  </si>
  <si>
    <t xml:space="preserve"> ПРОТОКОЛ  ЛИЧНОГО  ЗАЧЕТА .</t>
  </si>
  <si>
    <t>судья Всероссийской категории:                                                                                      Е. Н. Гавриш (г. Екатеринбург; лицензия МФР А 157)</t>
  </si>
  <si>
    <t>1-й этап: 24 - 26 апреля 2015 года - г. Белгород (с. Ясные Зори, Белгородский район); 2-й этап: 01 - 03 мая 2015 года - г. Россошь, Воронежская область; 3-й этап: 09-11 мая 2015 года - г.Заречный, Свердловская область.</t>
  </si>
  <si>
    <t>Никулин Григорий</t>
  </si>
  <si>
    <t>Г.Нижний Тагил, Свердловская область</t>
  </si>
  <si>
    <t>Техника Движения</t>
  </si>
  <si>
    <t>Пушкарев Иван</t>
  </si>
  <si>
    <t>Екатеринбург</t>
  </si>
  <si>
    <t>Райдер</t>
  </si>
  <si>
    <t>Балашов Владимир</t>
  </si>
  <si>
    <t>бр</t>
  </si>
  <si>
    <t>г.Заречный, Свердловская область</t>
  </si>
  <si>
    <t>Топчиев Алексей</t>
  </si>
  <si>
    <t>Челябинск</t>
  </si>
  <si>
    <t>Калугин Юрий</t>
  </si>
  <si>
    <t>МБУ СДЮСТШ КМВЛ</t>
  </si>
  <si>
    <t>Никитин Александр</t>
  </si>
  <si>
    <t>Нягань, ХМАО</t>
  </si>
  <si>
    <t>Патриот</t>
  </si>
  <si>
    <t>YZ</t>
  </si>
  <si>
    <t>Платонов Александр</t>
  </si>
  <si>
    <t>МБУ КМВЛ СДЮСТШ</t>
  </si>
  <si>
    <t>Дмитриев Сергей</t>
  </si>
  <si>
    <t>Тюмень</t>
  </si>
  <si>
    <t>Косков Сергей</t>
  </si>
  <si>
    <t>В.Пышма, Свердловская область</t>
  </si>
  <si>
    <t>Елсуков Владимир</t>
  </si>
  <si>
    <t>п.Белоярский, Свердловская область</t>
  </si>
  <si>
    <t>Чистяков Александр</t>
  </si>
  <si>
    <t>Полевской, Свердловская область</t>
  </si>
  <si>
    <t>Швецов Александр</t>
  </si>
  <si>
    <t>Метеор</t>
  </si>
  <si>
    <t xml:space="preserve">судья Всероссийской категории:                                                                                        А. Б. Стеблинский (г. Тюмень; лицензия МФР А144 )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</si>
</sst>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28"/>
      <name val="Arial"/>
      <family val="2"/>
    </font>
    <font>
      <sz val="75"/>
      <name val="Arial"/>
      <family val="2"/>
    </font>
    <font>
      <sz val="10"/>
      <color indexed="63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75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sz val="12"/>
      <name val="Cambria"/>
      <family val="1"/>
    </font>
    <font>
      <sz val="16"/>
      <name val="Cambria"/>
      <family val="1"/>
    </font>
    <font>
      <b/>
      <sz val="78"/>
      <name val="Times New Roman"/>
      <family val="1"/>
    </font>
    <font>
      <b/>
      <u val="single"/>
      <sz val="78"/>
      <name val="Times New Roman"/>
      <family val="1"/>
    </font>
    <font>
      <sz val="78"/>
      <name val="Times New Roman"/>
      <family val="1"/>
    </font>
    <font>
      <b/>
      <i/>
      <sz val="78"/>
      <name val="Times New Roman"/>
      <family val="1"/>
    </font>
    <font>
      <b/>
      <i/>
      <sz val="25"/>
      <name val="Cambria"/>
      <family val="1"/>
    </font>
    <font>
      <sz val="72"/>
      <name val="Cambria"/>
      <family val="1"/>
    </font>
    <font>
      <sz val="72"/>
      <color indexed="8"/>
      <name val="Times New Roman Cyr"/>
      <family val="1"/>
    </font>
    <font>
      <sz val="7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24" borderId="0" xfId="0" applyFont="1" applyFill="1" applyAlignment="1" applyProtection="1">
      <alignment/>
      <protection locked="0"/>
    </xf>
    <xf numFmtId="0" fontId="6" fillId="24" borderId="0" xfId="0" applyFont="1" applyFill="1" applyAlignment="1" applyProtection="1">
      <alignment vertical="center" wrapText="1"/>
      <protection locked="0"/>
    </xf>
    <xf numFmtId="0" fontId="6" fillId="24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 horizontal="left"/>
      <protection hidden="1"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hidden="1" locked="0"/>
    </xf>
    <xf numFmtId="0" fontId="15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0" fontId="9" fillId="24" borderId="11" xfId="0" applyFont="1" applyFill="1" applyBorder="1" applyAlignment="1" applyProtection="1">
      <alignment horizontal="center" vertical="center"/>
      <protection locked="0"/>
    </xf>
    <xf numFmtId="0" fontId="9" fillId="24" borderId="12" xfId="0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hidden="1" locked="0"/>
    </xf>
    <xf numFmtId="0" fontId="9" fillId="24" borderId="13" xfId="0" applyFont="1" applyFill="1" applyBorder="1" applyAlignment="1" applyProtection="1">
      <alignment horizontal="center" vertical="center"/>
      <protection locked="0"/>
    </xf>
    <xf numFmtId="0" fontId="9" fillId="24" borderId="14" xfId="0" applyFont="1" applyFill="1" applyBorder="1" applyAlignment="1" applyProtection="1">
      <alignment horizontal="center" vertical="center"/>
      <protection locked="0"/>
    </xf>
    <xf numFmtId="0" fontId="9" fillId="24" borderId="15" xfId="0" applyFont="1" applyFill="1" applyBorder="1" applyAlignment="1" applyProtection="1">
      <alignment horizontal="center" vertical="center"/>
      <protection locked="0"/>
    </xf>
    <xf numFmtId="0" fontId="9" fillId="24" borderId="16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/>
      <protection locked="0"/>
    </xf>
    <xf numFmtId="0" fontId="9" fillId="24" borderId="0" xfId="0" applyFont="1" applyFill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 locked="0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left" vertical="center" wrapText="1"/>
      <protection locked="0"/>
    </xf>
    <xf numFmtId="0" fontId="24" fillId="24" borderId="19" xfId="0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 applyProtection="1">
      <alignment horizontal="left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left" vertical="center"/>
      <protection locked="0"/>
    </xf>
    <xf numFmtId="0" fontId="24" fillId="24" borderId="20" xfId="0" applyFont="1" applyFill="1" applyBorder="1" applyAlignment="1" applyProtection="1">
      <alignment horizontal="left" vertical="center"/>
      <protection locked="0"/>
    </xf>
    <xf numFmtId="0" fontId="24" fillId="24" borderId="18" xfId="0" applyFont="1" applyFill="1" applyBorder="1" applyAlignment="1" applyProtection="1">
      <alignment horizontal="left" vertical="center"/>
      <protection locked="0"/>
    </xf>
    <xf numFmtId="0" fontId="24" fillId="25" borderId="22" xfId="0" applyFont="1" applyFill="1" applyBorder="1" applyAlignment="1" applyProtection="1">
      <alignment horizontal="center" vertical="center"/>
      <protection locked="0"/>
    </xf>
    <xf numFmtId="0" fontId="24" fillId="25" borderId="23" xfId="0" applyFont="1" applyFill="1" applyBorder="1" applyAlignment="1" applyProtection="1">
      <alignment horizontal="center" vertical="center"/>
      <protection locked="0"/>
    </xf>
    <xf numFmtId="0" fontId="24" fillId="25" borderId="24" xfId="0" applyFont="1" applyFill="1" applyBorder="1" applyAlignment="1" applyProtection="1">
      <alignment horizontal="center" vertical="center"/>
      <protection locked="0"/>
    </xf>
    <xf numFmtId="0" fontId="9" fillId="24" borderId="0" xfId="0" applyFont="1" applyFill="1" applyAlignment="1">
      <alignment/>
    </xf>
    <xf numFmtId="0" fontId="24" fillId="24" borderId="25" xfId="0" applyFont="1" applyFill="1" applyBorder="1" applyAlignment="1" applyProtection="1">
      <alignment horizontal="center" vertical="center"/>
      <protection locked="0"/>
    </xf>
    <xf numFmtId="0" fontId="24" fillId="25" borderId="26" xfId="0" applyFont="1" applyFill="1" applyBorder="1" applyAlignment="1" applyProtection="1">
      <alignment horizontal="center" vertical="center"/>
      <protection locked="0"/>
    </xf>
    <xf numFmtId="0" fontId="24" fillId="24" borderId="25" xfId="0" applyFont="1" applyFill="1" applyBorder="1" applyAlignment="1" applyProtection="1">
      <alignment horizontal="left" vertical="center"/>
      <protection locked="0"/>
    </xf>
    <xf numFmtId="0" fontId="24" fillId="24" borderId="25" xfId="0" applyFont="1" applyFill="1" applyBorder="1" applyAlignment="1" applyProtection="1">
      <alignment horizontal="left" vertical="center" wrapText="1"/>
      <protection locked="0"/>
    </xf>
    <xf numFmtId="0" fontId="24" fillId="24" borderId="2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2" fillId="24" borderId="0" xfId="0" applyFont="1" applyFill="1" applyAlignment="1">
      <alignment horizontal="center" vertical="center" wrapText="1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4" fillId="24" borderId="28" xfId="0" applyFont="1" applyFill="1" applyBorder="1" applyAlignment="1" applyProtection="1">
      <alignment horizontal="center" vertical="center"/>
      <protection locked="0"/>
    </xf>
    <xf numFmtId="0" fontId="27" fillId="24" borderId="22" xfId="0" applyFont="1" applyFill="1" applyBorder="1" applyAlignment="1" applyProtection="1">
      <alignment horizontal="center" vertical="center"/>
      <protection locked="0"/>
    </xf>
    <xf numFmtId="0" fontId="27" fillId="24" borderId="29" xfId="0" applyFont="1" applyFill="1" applyBorder="1" applyAlignment="1" applyProtection="1">
      <alignment horizontal="center" vertical="center"/>
      <protection locked="0"/>
    </xf>
    <xf numFmtId="0" fontId="28" fillId="25" borderId="29" xfId="0" applyFont="1" applyFill="1" applyBorder="1" applyAlignment="1">
      <alignment horizontal="center" vertical="center"/>
    </xf>
    <xf numFmtId="0" fontId="28" fillId="25" borderId="30" xfId="0" applyFont="1" applyFill="1" applyBorder="1" applyAlignment="1">
      <alignment horizontal="center" vertical="center"/>
    </xf>
    <xf numFmtId="0" fontId="29" fillId="24" borderId="18" xfId="0" applyFont="1" applyFill="1" applyBorder="1" applyAlignment="1" applyProtection="1">
      <alignment horizontal="left" vertical="center" wrapText="1"/>
      <protection locked="0"/>
    </xf>
    <xf numFmtId="0" fontId="24" fillId="24" borderId="29" xfId="0" applyFont="1" applyFill="1" applyBorder="1" applyAlignment="1" applyProtection="1">
      <alignment horizontal="center" vertical="center"/>
      <protection locked="0"/>
    </xf>
    <xf numFmtId="0" fontId="24" fillId="25" borderId="29" xfId="0" applyFont="1" applyFill="1" applyBorder="1" applyAlignment="1" applyProtection="1">
      <alignment horizontal="center" vertical="center"/>
      <protection locked="0"/>
    </xf>
    <xf numFmtId="0" fontId="24" fillId="24" borderId="29" xfId="0" applyFont="1" applyFill="1" applyBorder="1" applyAlignment="1" applyProtection="1">
      <alignment horizontal="left" vertical="center"/>
      <protection locked="0"/>
    </xf>
    <xf numFmtId="0" fontId="24" fillId="24" borderId="29" xfId="0" applyFont="1" applyFill="1" applyBorder="1" applyAlignment="1" applyProtection="1">
      <alignment horizontal="left" vertical="center" wrapText="1"/>
      <protection locked="0"/>
    </xf>
    <xf numFmtId="0" fontId="24" fillId="24" borderId="29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left" vertical="center"/>
      <protection locked="0"/>
    </xf>
    <xf numFmtId="0" fontId="24" fillId="25" borderId="10" xfId="0" applyFont="1" applyFill="1" applyBorder="1" applyAlignment="1" applyProtection="1">
      <alignment horizontal="left" vertical="center"/>
      <protection locked="0"/>
    </xf>
    <xf numFmtId="0" fontId="19" fillId="24" borderId="31" xfId="0" applyFont="1" applyFill="1" applyBorder="1" applyAlignment="1">
      <alignment horizontal="center" vertical="center" wrapText="1"/>
    </xf>
    <xf numFmtId="0" fontId="27" fillId="24" borderId="32" xfId="0" applyFont="1" applyFill="1" applyBorder="1" applyAlignment="1" applyProtection="1">
      <alignment horizontal="center" vertical="center"/>
      <protection locked="0"/>
    </xf>
    <xf numFmtId="0" fontId="27" fillId="24" borderId="33" xfId="0" applyFont="1" applyFill="1" applyBorder="1" applyAlignment="1" applyProtection="1">
      <alignment horizontal="center" vertical="center"/>
      <protection locked="0"/>
    </xf>
    <xf numFmtId="0" fontId="9" fillId="24" borderId="34" xfId="0" applyFont="1" applyFill="1" applyBorder="1" applyAlignment="1" applyProtection="1">
      <alignment horizontal="center" vertical="center"/>
      <protection locked="0"/>
    </xf>
    <xf numFmtId="0" fontId="9" fillId="24" borderId="35" xfId="0" applyFont="1" applyFill="1" applyBorder="1" applyAlignment="1" applyProtection="1">
      <alignment horizontal="center" vertical="center"/>
      <protection locked="0"/>
    </xf>
    <xf numFmtId="0" fontId="24" fillId="25" borderId="20" xfId="0" applyFont="1" applyFill="1" applyBorder="1" applyAlignment="1" applyProtection="1">
      <alignment horizontal="left" vertical="center"/>
      <protection locked="0"/>
    </xf>
    <xf numFmtId="0" fontId="9" fillId="24" borderId="32" xfId="0" applyFont="1" applyFill="1" applyBorder="1" applyAlignment="1" applyProtection="1">
      <alignment horizontal="center" vertical="center"/>
      <protection locked="0"/>
    </xf>
    <xf numFmtId="0" fontId="9" fillId="24" borderId="33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left" vertical="center"/>
      <protection locked="0"/>
    </xf>
    <xf numFmtId="0" fontId="24" fillId="0" borderId="29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25" borderId="25" xfId="0" applyFont="1" applyFill="1" applyBorder="1" applyAlignment="1" applyProtection="1">
      <alignment horizontal="left"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 locked="0"/>
    </xf>
    <xf numFmtId="0" fontId="24" fillId="24" borderId="36" xfId="0" applyFont="1" applyFill="1" applyBorder="1" applyAlignment="1" applyProtection="1">
      <alignment horizontal="center" vertical="center"/>
      <protection locked="0"/>
    </xf>
    <xf numFmtId="0" fontId="19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 applyProtection="1">
      <alignment horizontal="center" vertical="center" wrapText="1"/>
      <protection locked="0"/>
    </xf>
    <xf numFmtId="0" fontId="22" fillId="24" borderId="39" xfId="0" applyFont="1" applyFill="1" applyBorder="1" applyAlignment="1" applyProtection="1">
      <alignment horizontal="center" vertical="center"/>
      <protection locked="0"/>
    </xf>
    <xf numFmtId="0" fontId="22" fillId="24" borderId="40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0" fontId="22" fillId="24" borderId="42" xfId="0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22" fillId="24" borderId="43" xfId="0" applyFont="1" applyFill="1" applyBorder="1" applyAlignment="1" applyProtection="1">
      <alignment horizontal="center" vertical="center"/>
      <protection locked="0"/>
    </xf>
    <xf numFmtId="0" fontId="22" fillId="24" borderId="44" xfId="0" applyFont="1" applyFill="1" applyBorder="1" applyAlignment="1" applyProtection="1">
      <alignment horizontal="center" vertical="center"/>
      <protection locked="0"/>
    </xf>
    <xf numFmtId="0" fontId="22" fillId="24" borderId="27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8" fillId="24" borderId="45" xfId="0" applyFont="1" applyFill="1" applyBorder="1" applyAlignment="1" applyProtection="1">
      <alignment horizontal="center" vertical="center" wrapText="1"/>
      <protection locked="0"/>
    </xf>
    <xf numFmtId="0" fontId="19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 applyProtection="1">
      <alignment horizontal="center" vertical="center" wrapText="1"/>
      <protection locked="0"/>
    </xf>
    <xf numFmtId="0" fontId="19" fillId="24" borderId="46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 applyProtection="1">
      <alignment horizontal="center" vertical="center" wrapText="1"/>
      <protection locked="0"/>
    </xf>
    <xf numFmtId="0" fontId="18" fillId="24" borderId="48" xfId="0" applyFont="1" applyFill="1" applyBorder="1" applyAlignment="1" applyProtection="1">
      <alignment horizontal="center" vertical="center" wrapText="1"/>
      <protection locked="0"/>
    </xf>
    <xf numFmtId="0" fontId="18" fillId="24" borderId="49" xfId="0" applyFont="1" applyFill="1" applyBorder="1" applyAlignment="1" applyProtection="1">
      <alignment horizontal="center" vertical="center" wrapText="1"/>
      <protection locked="0"/>
    </xf>
    <xf numFmtId="0" fontId="19" fillId="24" borderId="50" xfId="0" applyFont="1" applyFill="1" applyBorder="1" applyAlignment="1" applyProtection="1">
      <alignment horizontal="center" vertical="center" wrapText="1"/>
      <protection locked="0"/>
    </xf>
    <xf numFmtId="0" fontId="19" fillId="24" borderId="51" xfId="0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18" fillId="24" borderId="20" xfId="0" applyFont="1" applyFill="1" applyBorder="1" applyAlignment="1" applyProtection="1">
      <alignment horizontal="center" vertical="center" wrapText="1"/>
      <protection locked="0"/>
    </xf>
    <xf numFmtId="0" fontId="18" fillId="24" borderId="52" xfId="0" applyFont="1" applyFill="1" applyBorder="1" applyAlignment="1" applyProtection="1">
      <alignment horizontal="center" vertical="center" wrapText="1"/>
      <protection locked="0"/>
    </xf>
    <xf numFmtId="0" fontId="18" fillId="24" borderId="31" xfId="0" applyFont="1" applyFill="1" applyBorder="1" applyAlignment="1" applyProtection="1">
      <alignment horizontal="center" vertical="center" wrapText="1"/>
      <protection locked="0"/>
    </xf>
    <xf numFmtId="0" fontId="26" fillId="24" borderId="27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22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7905750</xdr:colOff>
      <xdr:row>0</xdr:row>
      <xdr:rowOff>809625</xdr:rowOff>
    </xdr:from>
    <xdr:to>
      <xdr:col>6</xdr:col>
      <xdr:colOff>2562225</xdr:colOff>
      <xdr:row>1</xdr:row>
      <xdr:rowOff>47625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48150" y="809625"/>
          <a:ext cx="117062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1952625</xdr:colOff>
      <xdr:row>0</xdr:row>
      <xdr:rowOff>571500</xdr:rowOff>
    </xdr:from>
    <xdr:to>
      <xdr:col>2</xdr:col>
      <xdr:colOff>1952625</xdr:colOff>
      <xdr:row>1</xdr:row>
      <xdr:rowOff>1143000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71500"/>
          <a:ext cx="444817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7162800" y="952500"/>
          <a:ext cx="486156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0</xdr:row>
      <xdr:rowOff>1190625</xdr:rowOff>
    </xdr:from>
    <xdr:to>
      <xdr:col>15</xdr:col>
      <xdr:colOff>371475</xdr:colOff>
      <xdr:row>1</xdr:row>
      <xdr:rowOff>428625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83100" y="1190625"/>
          <a:ext cx="109537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1952625</xdr:colOff>
      <xdr:row>0</xdr:row>
      <xdr:rowOff>571500</xdr:rowOff>
    </xdr:from>
    <xdr:to>
      <xdr:col>2</xdr:col>
      <xdr:colOff>1952625</xdr:colOff>
      <xdr:row>1</xdr:row>
      <xdr:rowOff>857250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71500"/>
          <a:ext cx="44481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7162800" y="952500"/>
          <a:ext cx="434721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1:IV42"/>
  <sheetViews>
    <sheetView tabSelected="1" zoomScale="10" zoomScaleNormal="10" zoomScalePageLayoutView="75" workbookViewId="0" topLeftCell="A1">
      <selection activeCell="IV21" sqref="IV21"/>
    </sheetView>
  </sheetViews>
  <sheetFormatPr defaultColWidth="9.140625" defaultRowHeight="12.75"/>
  <cols>
    <col min="1" max="1" width="31.57421875" style="4" customWidth="1"/>
    <col min="2" max="2" width="35.140625" style="4" customWidth="1"/>
    <col min="3" max="3" width="159.140625" style="4" customWidth="1"/>
    <col min="4" max="4" width="34.8515625" style="4" customWidth="1"/>
    <col min="5" max="5" width="255.8515625" style="4" customWidth="1"/>
    <col min="6" max="6" width="255.7109375" style="4" customWidth="1"/>
    <col min="7" max="7" width="71.57421875" style="4" customWidth="1"/>
    <col min="8" max="8" width="23.00390625" style="4" customWidth="1"/>
    <col min="9" max="9" width="26.57421875" style="4" customWidth="1"/>
    <col min="10" max="10" width="27.28125" style="4" customWidth="1"/>
    <col min="11" max="11" width="28.00390625" style="4" customWidth="1"/>
    <col min="12" max="12" width="39.421875" style="4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50" width="3.7109375" style="1" hidden="1" customWidth="1"/>
    <col min="251" max="251" width="5.00390625" style="1" hidden="1" customWidth="1"/>
    <col min="252" max="252" width="5.140625" style="1" hidden="1" customWidth="1"/>
    <col min="253" max="253" width="5.00390625" style="1" hidden="1" customWidth="1"/>
    <col min="254" max="254" width="7.00390625" style="1" hidden="1" customWidth="1"/>
    <col min="255" max="255" width="7.140625" style="1" hidden="1" customWidth="1"/>
    <col min="256" max="16384" width="9.140625" style="1" hidden="1" customWidth="1"/>
  </cols>
  <sheetData>
    <row r="1" spans="1:256" ht="295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7"/>
      <c r="N1" s="13"/>
      <c r="O1" s="7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3"/>
      <c r="DY1" s="13"/>
      <c r="DZ1" s="13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5"/>
      <c r="ES1" s="15"/>
      <c r="ET1" s="15"/>
      <c r="EU1" s="15"/>
      <c r="EV1" s="15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94.25" customHeight="1">
      <c r="A2" s="138" t="s">
        <v>133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54"/>
      <c r="M2" s="137"/>
      <c r="N2" s="13"/>
      <c r="O2" s="1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3"/>
      <c r="DY2" s="13"/>
      <c r="DZ2" s="13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5"/>
      <c r="ES2" s="15"/>
      <c r="ET2" s="15"/>
      <c r="EU2" s="15"/>
      <c r="EV2" s="15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87.75" customHeight="1">
      <c r="A3" s="138" t="s">
        <v>168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7"/>
      <c r="N3" s="13"/>
      <c r="O3" s="17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3"/>
      <c r="DY3" s="13"/>
      <c r="DZ3" s="13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5"/>
      <c r="ES3" s="15"/>
      <c r="ET3" s="15"/>
      <c r="EU3" s="15"/>
      <c r="EV3" s="15"/>
      <c r="EW3" s="14"/>
      <c r="EX3" s="14"/>
      <c r="EY3" s="14"/>
      <c r="EZ3" s="14"/>
      <c r="FA3" s="14"/>
      <c r="FB3" s="14"/>
      <c r="FC3" s="14"/>
      <c r="FD3" s="18"/>
      <c r="FE3" s="18"/>
      <c r="FF3" s="18"/>
      <c r="FG3" s="19"/>
      <c r="FH3" s="19"/>
      <c r="FI3" s="19"/>
      <c r="FJ3" s="19"/>
      <c r="FK3" s="20"/>
      <c r="FL3" s="20"/>
      <c r="FM3" s="20"/>
      <c r="FN3" s="20"/>
      <c r="FO3" s="20"/>
      <c r="FP3" s="20" t="s">
        <v>15</v>
      </c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14"/>
    </row>
    <row r="4" spans="1:256" s="5" customFormat="1" ht="217.5" customHeight="1">
      <c r="A4" s="139" t="s">
        <v>170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7"/>
      <c r="N4" s="21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1"/>
      <c r="DY4" s="21"/>
      <c r="DZ4" s="21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2"/>
      <c r="ES4" s="22"/>
      <c r="ET4" s="22"/>
      <c r="EU4" s="22"/>
      <c r="EV4" s="22"/>
      <c r="EW4" s="23"/>
      <c r="EX4" s="23"/>
      <c r="EY4" s="23"/>
      <c r="EZ4" s="23"/>
      <c r="FA4" s="23"/>
      <c r="FB4" s="23"/>
      <c r="FC4" s="23"/>
      <c r="FD4" s="24"/>
      <c r="FE4" s="24" t="s">
        <v>6</v>
      </c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 t="s">
        <v>7</v>
      </c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 t="s">
        <v>8</v>
      </c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 t="s">
        <v>9</v>
      </c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5"/>
      <c r="IS4" s="24"/>
      <c r="IT4" s="24"/>
      <c r="IU4" s="24"/>
      <c r="IV4" s="23"/>
    </row>
    <row r="5" spans="1:256" s="5" customFormat="1" ht="96.75">
      <c r="A5" s="140" t="s">
        <v>56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26"/>
      <c r="N5" s="21"/>
      <c r="O5" s="2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1"/>
      <c r="DY5" s="21"/>
      <c r="DZ5" s="21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2"/>
      <c r="ES5" s="22"/>
      <c r="ET5" s="22"/>
      <c r="EU5" s="22"/>
      <c r="EV5" s="22"/>
      <c r="EW5" s="23"/>
      <c r="EX5" s="23"/>
      <c r="EY5" s="23"/>
      <c r="EZ5" s="23"/>
      <c r="FA5" s="23"/>
      <c r="FB5" s="23"/>
      <c r="FC5" s="23"/>
      <c r="FD5" s="24">
        <v>1</v>
      </c>
      <c r="FE5" s="24">
        <v>2</v>
      </c>
      <c r="FF5" s="24">
        <v>3</v>
      </c>
      <c r="FG5" s="24">
        <v>4</v>
      </c>
      <c r="FH5" s="24">
        <v>5</v>
      </c>
      <c r="FI5" s="24">
        <v>6</v>
      </c>
      <c r="FJ5" s="24">
        <v>7</v>
      </c>
      <c r="FK5" s="24">
        <v>8</v>
      </c>
      <c r="FL5" s="24">
        <v>9</v>
      </c>
      <c r="FM5" s="24">
        <v>10</v>
      </c>
      <c r="FN5" s="24">
        <v>11</v>
      </c>
      <c r="FO5" s="24">
        <v>12</v>
      </c>
      <c r="FP5" s="24">
        <v>13</v>
      </c>
      <c r="FQ5" s="24">
        <v>14</v>
      </c>
      <c r="FR5" s="24">
        <v>15</v>
      </c>
      <c r="FS5" s="24">
        <v>16</v>
      </c>
      <c r="FT5" s="24">
        <v>17</v>
      </c>
      <c r="FU5" s="24">
        <v>18</v>
      </c>
      <c r="FV5" s="24">
        <v>19</v>
      </c>
      <c r="FW5" s="24">
        <v>20</v>
      </c>
      <c r="FX5" s="24">
        <v>21</v>
      </c>
      <c r="FY5" s="24" t="s">
        <v>4</v>
      </c>
      <c r="FZ5" s="24" t="s">
        <v>18</v>
      </c>
      <c r="GA5" s="24">
        <v>1</v>
      </c>
      <c r="GB5" s="24">
        <v>2</v>
      </c>
      <c r="GC5" s="24">
        <v>3</v>
      </c>
      <c r="GD5" s="24">
        <v>4</v>
      </c>
      <c r="GE5" s="24">
        <v>5</v>
      </c>
      <c r="GF5" s="24">
        <v>6</v>
      </c>
      <c r="GG5" s="24">
        <v>7</v>
      </c>
      <c r="GH5" s="24">
        <v>8</v>
      </c>
      <c r="GI5" s="24">
        <v>9</v>
      </c>
      <c r="GJ5" s="24">
        <v>10</v>
      </c>
      <c r="GK5" s="24">
        <v>11</v>
      </c>
      <c r="GL5" s="24">
        <v>12</v>
      </c>
      <c r="GM5" s="24">
        <v>13</v>
      </c>
      <c r="GN5" s="24">
        <v>14</v>
      </c>
      <c r="GO5" s="24">
        <v>15</v>
      </c>
      <c r="GP5" s="24">
        <v>16</v>
      </c>
      <c r="GQ5" s="24">
        <v>17</v>
      </c>
      <c r="GR5" s="24">
        <v>18</v>
      </c>
      <c r="GS5" s="24">
        <v>19</v>
      </c>
      <c r="GT5" s="24">
        <v>20</v>
      </c>
      <c r="GU5" s="24">
        <v>21</v>
      </c>
      <c r="GV5" s="24" t="s">
        <v>5</v>
      </c>
      <c r="GW5" s="24" t="s">
        <v>17</v>
      </c>
      <c r="GX5" s="24">
        <v>1</v>
      </c>
      <c r="GY5" s="24">
        <v>2</v>
      </c>
      <c r="GZ5" s="24">
        <v>3</v>
      </c>
      <c r="HA5" s="24">
        <v>4</v>
      </c>
      <c r="HB5" s="24">
        <v>5</v>
      </c>
      <c r="HC5" s="24">
        <v>6</v>
      </c>
      <c r="HD5" s="24">
        <v>7</v>
      </c>
      <c r="HE5" s="24">
        <v>8</v>
      </c>
      <c r="HF5" s="24">
        <v>9</v>
      </c>
      <c r="HG5" s="24">
        <v>10</v>
      </c>
      <c r="HH5" s="24">
        <v>11</v>
      </c>
      <c r="HI5" s="24">
        <v>12</v>
      </c>
      <c r="HJ5" s="24">
        <v>13</v>
      </c>
      <c r="HK5" s="24">
        <v>14</v>
      </c>
      <c r="HL5" s="24">
        <v>15</v>
      </c>
      <c r="HM5" s="24">
        <v>16</v>
      </c>
      <c r="HN5" s="24">
        <v>17</v>
      </c>
      <c r="HO5" s="24">
        <v>18</v>
      </c>
      <c r="HP5" s="24">
        <v>19</v>
      </c>
      <c r="HQ5" s="24">
        <v>20</v>
      </c>
      <c r="HR5" s="24">
        <v>21</v>
      </c>
      <c r="HS5" s="24" t="s">
        <v>4</v>
      </c>
      <c r="HT5" s="24" t="s">
        <v>16</v>
      </c>
      <c r="HU5" s="24">
        <v>1</v>
      </c>
      <c r="HV5" s="24">
        <v>2</v>
      </c>
      <c r="HW5" s="24">
        <v>3</v>
      </c>
      <c r="HX5" s="24">
        <v>4</v>
      </c>
      <c r="HY5" s="24">
        <v>5</v>
      </c>
      <c r="HZ5" s="24">
        <v>6</v>
      </c>
      <c r="IA5" s="24">
        <v>7</v>
      </c>
      <c r="IB5" s="24">
        <v>8</v>
      </c>
      <c r="IC5" s="24">
        <v>9</v>
      </c>
      <c r="ID5" s="24">
        <v>10</v>
      </c>
      <c r="IE5" s="24">
        <v>11</v>
      </c>
      <c r="IF5" s="24">
        <v>12</v>
      </c>
      <c r="IG5" s="24">
        <v>13</v>
      </c>
      <c r="IH5" s="24">
        <v>14</v>
      </c>
      <c r="II5" s="24">
        <v>15</v>
      </c>
      <c r="IJ5" s="24">
        <v>16</v>
      </c>
      <c r="IK5" s="24">
        <v>17</v>
      </c>
      <c r="IL5" s="24">
        <v>18</v>
      </c>
      <c r="IM5" s="24">
        <v>19</v>
      </c>
      <c r="IN5" s="24">
        <v>20</v>
      </c>
      <c r="IO5" s="24">
        <v>21</v>
      </c>
      <c r="IP5" s="24" t="s">
        <v>4</v>
      </c>
      <c r="IQ5" s="24" t="s">
        <v>16</v>
      </c>
      <c r="IR5" s="25">
        <f>COUNT(FD5:IQ5)</f>
        <v>84</v>
      </c>
      <c r="IS5" s="24" t="s">
        <v>11</v>
      </c>
      <c r="IT5" s="24" t="s">
        <v>12</v>
      </c>
      <c r="IU5" s="28" t="s">
        <v>10</v>
      </c>
      <c r="IV5" s="23"/>
    </row>
    <row r="6" spans="1:256" ht="72.75" customHeight="1" thickBot="1">
      <c r="A6" s="29"/>
      <c r="B6" s="29"/>
      <c r="C6" s="29"/>
      <c r="D6" s="29"/>
      <c r="E6" s="29"/>
      <c r="F6" s="29"/>
      <c r="G6" s="29"/>
      <c r="H6" s="136" t="s">
        <v>134</v>
      </c>
      <c r="I6" s="136"/>
      <c r="J6" s="136"/>
      <c r="K6" s="136"/>
      <c r="L6" s="30"/>
      <c r="M6" s="31"/>
      <c r="N6" s="13"/>
      <c r="O6" s="3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3"/>
      <c r="DY6" s="13"/>
      <c r="DZ6" s="13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5"/>
      <c r="ES6" s="15"/>
      <c r="ET6" s="15"/>
      <c r="EU6" s="15"/>
      <c r="EV6" s="15"/>
      <c r="EW6" s="14"/>
      <c r="EX6" s="14"/>
      <c r="EY6" s="14"/>
      <c r="EZ6" s="14"/>
      <c r="FA6" s="14"/>
      <c r="FB6" s="14"/>
      <c r="FC6" s="14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33"/>
      <c r="IS6" s="20"/>
      <c r="IT6" s="20"/>
      <c r="IU6" s="34"/>
      <c r="IV6" s="14"/>
    </row>
    <row r="7" spans="1:256" ht="44.25" customHeight="1" thickBot="1">
      <c r="A7" s="111" t="s">
        <v>30</v>
      </c>
      <c r="B7" s="132" t="s">
        <v>0</v>
      </c>
      <c r="C7" s="132" t="s">
        <v>31</v>
      </c>
      <c r="D7" s="111" t="s">
        <v>24</v>
      </c>
      <c r="E7" s="111" t="s">
        <v>22</v>
      </c>
      <c r="F7" s="111" t="s">
        <v>23</v>
      </c>
      <c r="G7" s="111" t="s">
        <v>1</v>
      </c>
      <c r="H7" s="129" t="s">
        <v>2</v>
      </c>
      <c r="I7" s="130"/>
      <c r="J7" s="129" t="s">
        <v>3</v>
      </c>
      <c r="K7" s="131"/>
      <c r="L7" s="111" t="s">
        <v>25</v>
      </c>
      <c r="M7" s="120" t="s">
        <v>13</v>
      </c>
      <c r="N7" s="13"/>
      <c r="O7" s="3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3"/>
      <c r="DY7" s="13"/>
      <c r="DZ7" s="13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5"/>
      <c r="ES7" s="15"/>
      <c r="ET7" s="15"/>
      <c r="EU7" s="15"/>
      <c r="EV7" s="15"/>
      <c r="EW7" s="14"/>
      <c r="EX7" s="14"/>
      <c r="EY7" s="14"/>
      <c r="EZ7" s="15"/>
      <c r="FA7" s="14"/>
      <c r="FB7" s="14"/>
      <c r="FC7" s="14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33"/>
      <c r="IS7" s="20"/>
      <c r="IT7" s="20"/>
      <c r="IU7" s="20"/>
      <c r="IV7" s="14"/>
    </row>
    <row r="8" spans="1:256" ht="45" customHeight="1">
      <c r="A8" s="95"/>
      <c r="B8" s="133"/>
      <c r="C8" s="133"/>
      <c r="D8" s="95"/>
      <c r="E8" s="95"/>
      <c r="F8" s="135"/>
      <c r="G8" s="95"/>
      <c r="H8" s="123" t="s">
        <v>10</v>
      </c>
      <c r="I8" s="125" t="s">
        <v>136</v>
      </c>
      <c r="J8" s="127" t="s">
        <v>10</v>
      </c>
      <c r="K8" s="128" t="s">
        <v>136</v>
      </c>
      <c r="L8" s="95"/>
      <c r="M8" s="121"/>
      <c r="N8" s="13"/>
      <c r="O8" s="35"/>
      <c r="P8" s="14"/>
      <c r="Q8" s="14" t="s">
        <v>6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 t="s">
        <v>7</v>
      </c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 t="s">
        <v>8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 t="s">
        <v>9</v>
      </c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3"/>
      <c r="DY8" s="13"/>
      <c r="DZ8" s="13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5"/>
      <c r="ES8" s="15">
        <v>1</v>
      </c>
      <c r="ET8" s="15">
        <v>2</v>
      </c>
      <c r="EU8" s="15"/>
      <c r="EV8" s="15"/>
      <c r="EW8" s="14"/>
      <c r="EX8" s="14"/>
      <c r="EY8" s="14"/>
      <c r="EZ8" s="14"/>
      <c r="FA8" s="14"/>
      <c r="FB8" s="14"/>
      <c r="FC8" s="14"/>
      <c r="FD8" s="18"/>
      <c r="FE8" s="18"/>
      <c r="FF8" s="18"/>
      <c r="FG8" s="19"/>
      <c r="FH8" s="19"/>
      <c r="FI8" s="19"/>
      <c r="FJ8" s="19"/>
      <c r="FK8" s="20"/>
      <c r="FL8" s="20"/>
      <c r="FM8" s="20"/>
      <c r="FN8" s="20"/>
      <c r="FO8" s="20"/>
      <c r="FP8" s="20" t="s">
        <v>15</v>
      </c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14"/>
    </row>
    <row r="9" spans="1:256" ht="62.25" customHeight="1" thickBot="1">
      <c r="A9" s="95"/>
      <c r="B9" s="134"/>
      <c r="C9" s="134"/>
      <c r="D9" s="95"/>
      <c r="E9" s="95"/>
      <c r="F9" s="135"/>
      <c r="G9" s="95"/>
      <c r="H9" s="124"/>
      <c r="I9" s="126"/>
      <c r="J9" s="124"/>
      <c r="K9" s="110"/>
      <c r="L9" s="95"/>
      <c r="M9" s="122"/>
      <c r="N9" s="13"/>
      <c r="O9" s="36"/>
      <c r="P9" s="14">
        <v>1</v>
      </c>
      <c r="Q9" s="14">
        <v>2</v>
      </c>
      <c r="R9" s="14">
        <v>3</v>
      </c>
      <c r="S9" s="14">
        <v>4</v>
      </c>
      <c r="T9" s="14">
        <v>5</v>
      </c>
      <c r="U9" s="14">
        <v>6</v>
      </c>
      <c r="V9" s="14">
        <v>7</v>
      </c>
      <c r="W9" s="14">
        <v>8</v>
      </c>
      <c r="X9" s="14">
        <v>9</v>
      </c>
      <c r="Y9" s="14">
        <v>10</v>
      </c>
      <c r="Z9" s="14">
        <v>11</v>
      </c>
      <c r="AA9" s="14">
        <v>12</v>
      </c>
      <c r="AB9" s="14">
        <v>13</v>
      </c>
      <c r="AC9" s="14">
        <v>14</v>
      </c>
      <c r="AD9" s="14">
        <v>15</v>
      </c>
      <c r="AE9" s="14">
        <v>16</v>
      </c>
      <c r="AF9" s="14">
        <v>17</v>
      </c>
      <c r="AG9" s="14">
        <v>18</v>
      </c>
      <c r="AH9" s="14">
        <v>19</v>
      </c>
      <c r="AI9" s="14">
        <v>20</v>
      </c>
      <c r="AJ9" s="14">
        <v>21</v>
      </c>
      <c r="AK9" s="14" t="s">
        <v>4</v>
      </c>
      <c r="AL9" s="14"/>
      <c r="AM9" s="14">
        <v>1</v>
      </c>
      <c r="AN9" s="14">
        <v>2</v>
      </c>
      <c r="AO9" s="14">
        <v>3</v>
      </c>
      <c r="AP9" s="14">
        <v>4</v>
      </c>
      <c r="AQ9" s="14">
        <v>5</v>
      </c>
      <c r="AR9" s="14">
        <v>6</v>
      </c>
      <c r="AS9" s="14">
        <v>7</v>
      </c>
      <c r="AT9" s="14">
        <v>8</v>
      </c>
      <c r="AU9" s="14">
        <v>9</v>
      </c>
      <c r="AV9" s="14">
        <v>10</v>
      </c>
      <c r="AW9" s="14">
        <v>11</v>
      </c>
      <c r="AX9" s="14">
        <v>12</v>
      </c>
      <c r="AY9" s="14">
        <v>13</v>
      </c>
      <c r="AZ9" s="14">
        <v>14</v>
      </c>
      <c r="BA9" s="14">
        <v>15</v>
      </c>
      <c r="BB9" s="14">
        <v>16</v>
      </c>
      <c r="BC9" s="14">
        <v>17</v>
      </c>
      <c r="BD9" s="14">
        <v>18</v>
      </c>
      <c r="BE9" s="14">
        <v>19</v>
      </c>
      <c r="BF9" s="14">
        <v>20</v>
      </c>
      <c r="BG9" s="14"/>
      <c r="BH9" s="14" t="s">
        <v>5</v>
      </c>
      <c r="BI9" s="14"/>
      <c r="BJ9" s="14">
        <v>1</v>
      </c>
      <c r="BK9" s="14">
        <v>2</v>
      </c>
      <c r="BL9" s="14">
        <v>3</v>
      </c>
      <c r="BM9" s="14">
        <v>4</v>
      </c>
      <c r="BN9" s="14">
        <v>5</v>
      </c>
      <c r="BO9" s="14">
        <v>6</v>
      </c>
      <c r="BP9" s="14">
        <v>7</v>
      </c>
      <c r="BQ9" s="14">
        <v>8</v>
      </c>
      <c r="BR9" s="14">
        <v>9</v>
      </c>
      <c r="BS9" s="14">
        <v>10</v>
      </c>
      <c r="BT9" s="14">
        <v>11</v>
      </c>
      <c r="BU9" s="14">
        <v>12</v>
      </c>
      <c r="BV9" s="14">
        <v>13</v>
      </c>
      <c r="BW9" s="14">
        <v>14</v>
      </c>
      <c r="BX9" s="14">
        <v>15</v>
      </c>
      <c r="BY9" s="14">
        <v>16</v>
      </c>
      <c r="BZ9" s="14">
        <v>17</v>
      </c>
      <c r="CA9" s="14">
        <v>18</v>
      </c>
      <c r="CB9" s="14">
        <v>19</v>
      </c>
      <c r="CC9" s="14">
        <v>20</v>
      </c>
      <c r="CD9" s="14">
        <v>21</v>
      </c>
      <c r="CE9" s="14">
        <v>22</v>
      </c>
      <c r="CF9" s="14">
        <v>23</v>
      </c>
      <c r="CG9" s="14">
        <v>24</v>
      </c>
      <c r="CH9" s="14">
        <v>25</v>
      </c>
      <c r="CI9" s="14">
        <v>26</v>
      </c>
      <c r="CJ9" s="14">
        <v>27</v>
      </c>
      <c r="CK9" s="14">
        <v>28</v>
      </c>
      <c r="CL9" s="14">
        <v>29</v>
      </c>
      <c r="CM9" s="14">
        <v>30</v>
      </c>
      <c r="CN9" s="14">
        <v>31</v>
      </c>
      <c r="CO9" s="14">
        <v>32</v>
      </c>
      <c r="CP9" s="14">
        <v>33</v>
      </c>
      <c r="CQ9" s="14">
        <v>34</v>
      </c>
      <c r="CR9" s="14">
        <v>35</v>
      </c>
      <c r="CS9" s="14">
        <v>36</v>
      </c>
      <c r="CT9" s="14">
        <v>37</v>
      </c>
      <c r="CU9" s="14">
        <v>38</v>
      </c>
      <c r="CV9" s="14">
        <v>39</v>
      </c>
      <c r="CW9" s="14">
        <v>40</v>
      </c>
      <c r="CX9" s="14"/>
      <c r="CY9" s="14"/>
      <c r="CZ9" s="14"/>
      <c r="DA9" s="14">
        <v>1</v>
      </c>
      <c r="DB9" s="14">
        <v>2</v>
      </c>
      <c r="DC9" s="14">
        <v>3</v>
      </c>
      <c r="DD9" s="14">
        <v>4</v>
      </c>
      <c r="DE9" s="14">
        <v>5</v>
      </c>
      <c r="DF9" s="14">
        <v>6</v>
      </c>
      <c r="DG9" s="14">
        <v>7</v>
      </c>
      <c r="DH9" s="14">
        <v>8</v>
      </c>
      <c r="DI9" s="14">
        <v>9</v>
      </c>
      <c r="DJ9" s="14">
        <v>10</v>
      </c>
      <c r="DK9" s="14">
        <v>11</v>
      </c>
      <c r="DL9" s="14">
        <v>12</v>
      </c>
      <c r="DM9" s="14">
        <v>13</v>
      </c>
      <c r="DN9" s="14">
        <v>14</v>
      </c>
      <c r="DO9" s="14">
        <v>15</v>
      </c>
      <c r="DP9" s="14">
        <v>16</v>
      </c>
      <c r="DQ9" s="14">
        <v>17</v>
      </c>
      <c r="DR9" s="14">
        <v>18</v>
      </c>
      <c r="DS9" s="14">
        <v>19</v>
      </c>
      <c r="DT9" s="14">
        <v>20</v>
      </c>
      <c r="DU9" s="14">
        <v>21</v>
      </c>
      <c r="DV9" s="14">
        <v>22</v>
      </c>
      <c r="DW9" s="14">
        <v>23</v>
      </c>
      <c r="DX9" s="14">
        <v>24</v>
      </c>
      <c r="DY9" s="14">
        <v>25</v>
      </c>
      <c r="DZ9" s="14">
        <v>26</v>
      </c>
      <c r="EA9" s="14">
        <v>27</v>
      </c>
      <c r="EB9" s="14">
        <v>28</v>
      </c>
      <c r="EC9" s="14">
        <v>29</v>
      </c>
      <c r="ED9" s="14">
        <v>30</v>
      </c>
      <c r="EE9" s="14">
        <v>31</v>
      </c>
      <c r="EF9" s="14">
        <v>32</v>
      </c>
      <c r="EG9" s="14">
        <v>33</v>
      </c>
      <c r="EH9" s="14">
        <v>34</v>
      </c>
      <c r="EI9" s="14">
        <v>35</v>
      </c>
      <c r="EJ9" s="14">
        <v>36</v>
      </c>
      <c r="EK9" s="14">
        <v>37</v>
      </c>
      <c r="EL9" s="14">
        <v>38</v>
      </c>
      <c r="EM9" s="14">
        <v>39</v>
      </c>
      <c r="EN9" s="14">
        <v>40</v>
      </c>
      <c r="EO9" s="14"/>
      <c r="EP9" s="14"/>
      <c r="EQ9" s="14"/>
      <c r="ER9" s="15"/>
      <c r="ES9" s="15"/>
      <c r="ET9" s="15"/>
      <c r="EU9" s="15"/>
      <c r="EV9" s="15" t="s">
        <v>14</v>
      </c>
      <c r="EW9" s="14" t="s">
        <v>11</v>
      </c>
      <c r="EX9" s="14" t="s">
        <v>12</v>
      </c>
      <c r="EY9" s="37" t="s">
        <v>10</v>
      </c>
      <c r="EZ9" s="14"/>
      <c r="FA9" s="14" t="s">
        <v>19</v>
      </c>
      <c r="FB9" s="14" t="s">
        <v>20</v>
      </c>
      <c r="FC9" s="14"/>
      <c r="FD9" s="20"/>
      <c r="FE9" s="20" t="s">
        <v>6</v>
      </c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 t="s">
        <v>7</v>
      </c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 t="s">
        <v>8</v>
      </c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 t="s">
        <v>9</v>
      </c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33"/>
      <c r="IS9" s="20"/>
      <c r="IT9" s="20"/>
      <c r="IU9" s="20"/>
      <c r="IV9" s="20"/>
    </row>
    <row r="10" spans="1:256" s="3" customFormat="1" ht="97.5" thickBot="1">
      <c r="A10" s="112" t="s">
        <v>57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  <c r="M10" s="41">
        <f>I10+K10</f>
        <v>0</v>
      </c>
      <c r="N10" s="42"/>
      <c r="O10" s="43"/>
      <c r="P10" s="42">
        <f>IF(H10=1,25,0)</f>
        <v>0</v>
      </c>
      <c r="Q10" s="42">
        <f>IF(H10=2,22,0)</f>
        <v>0</v>
      </c>
      <c r="R10" s="42">
        <f>IF(H10=3,20,0)</f>
        <v>0</v>
      </c>
      <c r="S10" s="42">
        <f>IF(H10=4,18,0)</f>
        <v>0</v>
      </c>
      <c r="T10" s="42">
        <f>IF(H10=5,16,0)</f>
        <v>0</v>
      </c>
      <c r="U10" s="42">
        <f>IF(H10=6,15,0)</f>
        <v>0</v>
      </c>
      <c r="V10" s="42">
        <f>IF(H10=7,14,0)</f>
        <v>0</v>
      </c>
      <c r="W10" s="42">
        <f>IF(H10=8,13,0)</f>
        <v>0</v>
      </c>
      <c r="X10" s="42">
        <f>IF(H10=9,12,0)</f>
        <v>0</v>
      </c>
      <c r="Y10" s="42">
        <f>IF(H10=10,11,0)</f>
        <v>0</v>
      </c>
      <c r="Z10" s="42">
        <f>IF(H10=11,10,0)</f>
        <v>0</v>
      </c>
      <c r="AA10" s="42">
        <f>IF(H10=12,9,0)</f>
        <v>0</v>
      </c>
      <c r="AB10" s="42">
        <f>IF(H10=13,8,0)</f>
        <v>0</v>
      </c>
      <c r="AC10" s="42">
        <f>IF(H10=14,7,0)</f>
        <v>0</v>
      </c>
      <c r="AD10" s="42">
        <f>IF(H10=15,6,0)</f>
        <v>0</v>
      </c>
      <c r="AE10" s="42">
        <f>IF(H10=16,5,0)</f>
        <v>0</v>
      </c>
      <c r="AF10" s="42">
        <f>IF(H10=17,4,0)</f>
        <v>0</v>
      </c>
      <c r="AG10" s="42">
        <f>IF(H10=18,3,0)</f>
        <v>0</v>
      </c>
      <c r="AH10" s="42">
        <f>IF(H10=19,2,0)</f>
        <v>0</v>
      </c>
      <c r="AI10" s="42">
        <f>IF(H10=20,1,0)</f>
        <v>0</v>
      </c>
      <c r="AJ10" s="42">
        <f>IF(H10&gt;20,0,0)</f>
        <v>0</v>
      </c>
      <c r="AK10" s="42">
        <f>IF(H10="сх",0,0)</f>
        <v>0</v>
      </c>
      <c r="AL10" s="42">
        <f>SUM(P10:AJ10)</f>
        <v>0</v>
      </c>
      <c r="AM10" s="42">
        <f>IF(J10=1,25,0)</f>
        <v>0</v>
      </c>
      <c r="AN10" s="42">
        <f>IF(J10=2,22,0)</f>
        <v>0</v>
      </c>
      <c r="AO10" s="42">
        <f>IF(J10=3,20,0)</f>
        <v>0</v>
      </c>
      <c r="AP10" s="42">
        <f>IF(J10=4,18,0)</f>
        <v>0</v>
      </c>
      <c r="AQ10" s="42">
        <f>IF(J10=5,16,0)</f>
        <v>0</v>
      </c>
      <c r="AR10" s="42">
        <f>IF(J10=6,15,0)</f>
        <v>0</v>
      </c>
      <c r="AS10" s="42">
        <f>IF(J10=7,14,0)</f>
        <v>0</v>
      </c>
      <c r="AT10" s="42">
        <f>IF(J10=8,13,0)</f>
        <v>0</v>
      </c>
      <c r="AU10" s="42">
        <f>IF(J10=9,12,0)</f>
        <v>0</v>
      </c>
      <c r="AV10" s="42">
        <f>IF(J10=10,11,0)</f>
        <v>0</v>
      </c>
      <c r="AW10" s="42">
        <f>IF(J10=11,10,0)</f>
        <v>0</v>
      </c>
      <c r="AX10" s="42">
        <f>IF(J10=12,9,0)</f>
        <v>0</v>
      </c>
      <c r="AY10" s="42">
        <f>IF(J10=13,8,0)</f>
        <v>0</v>
      </c>
      <c r="AZ10" s="42">
        <f>IF(J10=14,7,0)</f>
        <v>0</v>
      </c>
      <c r="BA10" s="42">
        <f>IF(J10=15,6,0)</f>
        <v>0</v>
      </c>
      <c r="BB10" s="42">
        <f>IF(J10=16,5,0)</f>
        <v>0</v>
      </c>
      <c r="BC10" s="42">
        <f>IF(J10=17,4,0)</f>
        <v>0</v>
      </c>
      <c r="BD10" s="42">
        <f>IF(J10=18,3,0)</f>
        <v>0</v>
      </c>
      <c r="BE10" s="42">
        <f>IF(J10=19,2,0)</f>
        <v>0</v>
      </c>
      <c r="BF10" s="42">
        <f>IF(J10=20,1,0)</f>
        <v>0</v>
      </c>
      <c r="BG10" s="42">
        <f>IF(J10&gt;20,0,0)</f>
        <v>0</v>
      </c>
      <c r="BH10" s="42">
        <f>IF(J10="сх",0,0)</f>
        <v>0</v>
      </c>
      <c r="BI10" s="42">
        <f>SUM(AM10:BG10)</f>
        <v>0</v>
      </c>
      <c r="BJ10" s="42">
        <f>IF(H10=1,45,0)</f>
        <v>0</v>
      </c>
      <c r="BK10" s="42">
        <f>IF(H10=2,42,0)</f>
        <v>0</v>
      </c>
      <c r="BL10" s="42">
        <f>IF(H10=3,40,0)</f>
        <v>0</v>
      </c>
      <c r="BM10" s="42">
        <f>IF(H10=4,38,0)</f>
        <v>0</v>
      </c>
      <c r="BN10" s="42">
        <f>IF(H10=5,36,0)</f>
        <v>0</v>
      </c>
      <c r="BO10" s="42">
        <f>IF(H10=6,35,0)</f>
        <v>0</v>
      </c>
      <c r="BP10" s="42">
        <f>IF(H10=7,34,0)</f>
        <v>0</v>
      </c>
      <c r="BQ10" s="42">
        <f>IF(H10=8,33,0)</f>
        <v>0</v>
      </c>
      <c r="BR10" s="42">
        <f>IF(H10=9,32,0)</f>
        <v>0</v>
      </c>
      <c r="BS10" s="42">
        <f>IF(H10=10,31,0)</f>
        <v>0</v>
      </c>
      <c r="BT10" s="42">
        <f>IF(H10=11,30,0)</f>
        <v>0</v>
      </c>
      <c r="BU10" s="42">
        <f>IF(H10=12,29,0)</f>
        <v>0</v>
      </c>
      <c r="BV10" s="42">
        <f>IF(H10=13,28,0)</f>
        <v>0</v>
      </c>
      <c r="BW10" s="42">
        <f>IF(H10=14,27,0)</f>
        <v>0</v>
      </c>
      <c r="BX10" s="42">
        <f>IF(H10=15,26,0)</f>
        <v>0</v>
      </c>
      <c r="BY10" s="42">
        <f>IF(H10=16,25,0)</f>
        <v>0</v>
      </c>
      <c r="BZ10" s="42">
        <f>IF(H10=17,24,0)</f>
        <v>0</v>
      </c>
      <c r="CA10" s="42">
        <f>IF(H10=18,23,0)</f>
        <v>0</v>
      </c>
      <c r="CB10" s="42">
        <f>IF(H10=19,22,0)</f>
        <v>0</v>
      </c>
      <c r="CC10" s="42">
        <f>IF(H10=20,21,0)</f>
        <v>0</v>
      </c>
      <c r="CD10" s="42">
        <f>IF(H10=21,20,0)</f>
        <v>0</v>
      </c>
      <c r="CE10" s="42">
        <f>IF(H10=22,19,0)</f>
        <v>0</v>
      </c>
      <c r="CF10" s="42">
        <f>IF(H10=23,18,0)</f>
        <v>0</v>
      </c>
      <c r="CG10" s="42">
        <f>IF(H10=24,17,0)</f>
        <v>0</v>
      </c>
      <c r="CH10" s="42">
        <f>IF(H10=25,16,0)</f>
        <v>0</v>
      </c>
      <c r="CI10" s="42">
        <f>IF(H10=26,15,0)</f>
        <v>0</v>
      </c>
      <c r="CJ10" s="42">
        <f>IF(H10=27,14,0)</f>
        <v>0</v>
      </c>
      <c r="CK10" s="42">
        <f>IF(H10=28,13,0)</f>
        <v>0</v>
      </c>
      <c r="CL10" s="42">
        <f>IF(H10=29,12,0)</f>
        <v>0</v>
      </c>
      <c r="CM10" s="42">
        <f>IF(H10=30,11,0)</f>
        <v>0</v>
      </c>
      <c r="CN10" s="42">
        <f>IF(H10=31,10,0)</f>
        <v>0</v>
      </c>
      <c r="CO10" s="42">
        <f>IF(H10=32,9,0)</f>
        <v>0</v>
      </c>
      <c r="CP10" s="42">
        <f>IF(H10=33,8,0)</f>
        <v>0</v>
      </c>
      <c r="CQ10" s="42">
        <f>IF(H10=34,7,0)</f>
        <v>0</v>
      </c>
      <c r="CR10" s="42">
        <f>IF(H10=35,6,0)</f>
        <v>0</v>
      </c>
      <c r="CS10" s="42">
        <f>IF(H10=36,5,0)</f>
        <v>0</v>
      </c>
      <c r="CT10" s="42">
        <f>IF(H10=37,4,0)</f>
        <v>0</v>
      </c>
      <c r="CU10" s="42">
        <f>IF(H10=38,3,0)</f>
        <v>0</v>
      </c>
      <c r="CV10" s="42">
        <f>IF(H10=39,2,0)</f>
        <v>0</v>
      </c>
      <c r="CW10" s="42">
        <f>IF(H10=40,1,0)</f>
        <v>0</v>
      </c>
      <c r="CX10" s="42">
        <f>IF(H10&gt;20,0,0)</f>
        <v>0</v>
      </c>
      <c r="CY10" s="42">
        <f>IF(H10="сх",0,0)</f>
        <v>0</v>
      </c>
      <c r="CZ10" s="42">
        <f>SUM(BJ10:CY10)</f>
        <v>0</v>
      </c>
      <c r="DA10" s="42">
        <f>IF(J10=1,45,0)</f>
        <v>0</v>
      </c>
      <c r="DB10" s="42">
        <f>IF(J10=2,42,0)</f>
        <v>0</v>
      </c>
      <c r="DC10" s="42">
        <f>IF(J10=3,40,0)</f>
        <v>0</v>
      </c>
      <c r="DD10" s="42">
        <f>IF(J10=4,38,0)</f>
        <v>0</v>
      </c>
      <c r="DE10" s="42">
        <f>IF(J10=5,36,0)</f>
        <v>0</v>
      </c>
      <c r="DF10" s="42">
        <f>IF(J10=6,35,0)</f>
        <v>0</v>
      </c>
      <c r="DG10" s="42">
        <f>IF(J10=7,34,0)</f>
        <v>0</v>
      </c>
      <c r="DH10" s="42">
        <f>IF(J10=8,33,0)</f>
        <v>0</v>
      </c>
      <c r="DI10" s="42">
        <f>IF(J10=9,32,0)</f>
        <v>0</v>
      </c>
      <c r="DJ10" s="42">
        <f>IF(J10=10,31,0)</f>
        <v>0</v>
      </c>
      <c r="DK10" s="42">
        <f>IF(J10=11,30,0)</f>
        <v>0</v>
      </c>
      <c r="DL10" s="42">
        <f>IF(J10=12,29,0)</f>
        <v>0</v>
      </c>
      <c r="DM10" s="42">
        <f>IF(J10=13,28,0)</f>
        <v>0</v>
      </c>
      <c r="DN10" s="42">
        <f>IF(J10=14,27,0)</f>
        <v>0</v>
      </c>
      <c r="DO10" s="42">
        <f>IF(J10=15,26,0)</f>
        <v>0</v>
      </c>
      <c r="DP10" s="42">
        <f>IF(J10=16,25,0)</f>
        <v>0</v>
      </c>
      <c r="DQ10" s="42">
        <f>IF(J10=17,24,0)</f>
        <v>0</v>
      </c>
      <c r="DR10" s="42">
        <f>IF(J10=18,23,0)</f>
        <v>0</v>
      </c>
      <c r="DS10" s="42">
        <f>IF(J10=19,22,0)</f>
        <v>0</v>
      </c>
      <c r="DT10" s="42">
        <f>IF(J10=20,21,0)</f>
        <v>0</v>
      </c>
      <c r="DU10" s="42">
        <f>IF(J10=21,20,0)</f>
        <v>0</v>
      </c>
      <c r="DV10" s="42">
        <f>IF(J10=22,19,0)</f>
        <v>0</v>
      </c>
      <c r="DW10" s="42">
        <f>IF(J10=23,18,0)</f>
        <v>0</v>
      </c>
      <c r="DX10" s="42">
        <f>IF(J10=24,17,0)</f>
        <v>0</v>
      </c>
      <c r="DY10" s="42">
        <f>IF(J10=25,16,0)</f>
        <v>0</v>
      </c>
      <c r="DZ10" s="42">
        <f>IF(J10=26,15,0)</f>
        <v>0</v>
      </c>
      <c r="EA10" s="42">
        <f>IF(J10=27,14,0)</f>
        <v>0</v>
      </c>
      <c r="EB10" s="42">
        <f>IF(J10=28,13,0)</f>
        <v>0</v>
      </c>
      <c r="EC10" s="42">
        <f>IF(J10=29,12,0)</f>
        <v>0</v>
      </c>
      <c r="ED10" s="42">
        <f>IF(J10=30,11,0)</f>
        <v>0</v>
      </c>
      <c r="EE10" s="42">
        <f>IF(J10=31,10,0)</f>
        <v>0</v>
      </c>
      <c r="EF10" s="42">
        <f>IF(J10=32,9,0)</f>
        <v>0</v>
      </c>
      <c r="EG10" s="42">
        <f>IF(J10=33,8,0)</f>
        <v>0</v>
      </c>
      <c r="EH10" s="42">
        <f>IF(J10=34,7,0)</f>
        <v>0</v>
      </c>
      <c r="EI10" s="42">
        <f>IF(J10=35,6,0)</f>
        <v>0</v>
      </c>
      <c r="EJ10" s="42">
        <f>IF(J10=36,5,0)</f>
        <v>0</v>
      </c>
      <c r="EK10" s="42">
        <f>IF(J10=37,4,0)</f>
        <v>0</v>
      </c>
      <c r="EL10" s="42">
        <f>IF(J10=38,3,0)</f>
        <v>0</v>
      </c>
      <c r="EM10" s="42">
        <f>IF(J10=39,2,0)</f>
        <v>0</v>
      </c>
      <c r="EN10" s="42">
        <f>IF(J10=40,1,0)</f>
        <v>0</v>
      </c>
      <c r="EO10" s="42">
        <f>IF(J10&gt;20,0,0)</f>
        <v>0</v>
      </c>
      <c r="EP10" s="42">
        <f>IF(J10="сх",0,0)</f>
        <v>0</v>
      </c>
      <c r="EQ10" s="42">
        <f>SUM(DA10:EP10)</f>
        <v>0</v>
      </c>
      <c r="ER10" s="42"/>
      <c r="ES10" s="42" t="str">
        <f>IF(H10="сх","ноль",IF(H10&gt;0,H10,"Ноль"))</f>
        <v>Ноль</v>
      </c>
      <c r="ET10" s="42" t="str">
        <f>IF(J10="сх","ноль",IF(J10&gt;0,J10,"Ноль"))</f>
        <v>Ноль</v>
      </c>
      <c r="EU10" s="42"/>
      <c r="EV10" s="42">
        <f>MIN(ES10,ET10)</f>
        <v>0</v>
      </c>
      <c r="EW10" s="42" t="e">
        <f>IF(L10=#REF!,IF(J10&lt;#REF!,#REF!,FA10),#REF!)</f>
        <v>#REF!</v>
      </c>
      <c r="EX10" s="42" t="e">
        <f>IF(L10=#REF!,IF(J10&lt;#REF!,0,1))</f>
        <v>#REF!</v>
      </c>
      <c r="EY10" s="42" t="e">
        <f>IF(AND(EV10&gt;=21,EV10&lt;&gt;0),EV10,IF(L10&lt;#REF!,"СТОП",EW10+EX10))</f>
        <v>#REF!</v>
      </c>
      <c r="EZ10" s="42"/>
      <c r="FA10" s="42">
        <v>15</v>
      </c>
      <c r="FB10" s="42">
        <v>16</v>
      </c>
      <c r="FC10" s="42"/>
      <c r="FD10" s="44">
        <f>IF(H10=1,25,0)</f>
        <v>0</v>
      </c>
      <c r="FE10" s="44">
        <f>IF(H10=2,22,0)</f>
        <v>0</v>
      </c>
      <c r="FF10" s="44">
        <f>IF(H10=3,20,0)</f>
        <v>0</v>
      </c>
      <c r="FG10" s="44">
        <f>IF(H10=4,18,0)</f>
        <v>0</v>
      </c>
      <c r="FH10" s="44">
        <f>IF(H10=5,16,0)</f>
        <v>0</v>
      </c>
      <c r="FI10" s="44">
        <f>IF(H10=6,15,0)</f>
        <v>0</v>
      </c>
      <c r="FJ10" s="44">
        <f>IF(H10=7,14,0)</f>
        <v>0</v>
      </c>
      <c r="FK10" s="44">
        <f>IF(H10=8,13,0)</f>
        <v>0</v>
      </c>
      <c r="FL10" s="44">
        <f>IF(H10=9,12,0)</f>
        <v>0</v>
      </c>
      <c r="FM10" s="44">
        <f>IF(H10=10,11,0)</f>
        <v>0</v>
      </c>
      <c r="FN10" s="44">
        <f>IF(H10=11,10,0)</f>
        <v>0</v>
      </c>
      <c r="FO10" s="44">
        <f>IF(H10=12,9,0)</f>
        <v>0</v>
      </c>
      <c r="FP10" s="44">
        <f>IF(H10=13,8,0)</f>
        <v>0</v>
      </c>
      <c r="FQ10" s="44">
        <f>IF(H10=14,7,0)</f>
        <v>0</v>
      </c>
      <c r="FR10" s="44">
        <f>IF(H10=15,6,0)</f>
        <v>0</v>
      </c>
      <c r="FS10" s="44">
        <f>IF(H10=16,5,0)</f>
        <v>0</v>
      </c>
      <c r="FT10" s="44">
        <f>IF(H10=17,4,0)</f>
        <v>0</v>
      </c>
      <c r="FU10" s="44">
        <f>IF(H10=18,3,0)</f>
        <v>0</v>
      </c>
      <c r="FV10" s="44">
        <f>IF(H10=19,2,0)</f>
        <v>0</v>
      </c>
      <c r="FW10" s="44">
        <f>IF(H10=20,1,0)</f>
        <v>0</v>
      </c>
      <c r="FX10" s="44">
        <f>IF(H10&gt;20,0,0)</f>
        <v>0</v>
      </c>
      <c r="FY10" s="44">
        <f>IF(H10="сх",0,0)</f>
        <v>0</v>
      </c>
      <c r="FZ10" s="44">
        <f>SUM(FD10:FY10)</f>
        <v>0</v>
      </c>
      <c r="GA10" s="44">
        <f>IF(J10=1,25,0)</f>
        <v>0</v>
      </c>
      <c r="GB10" s="44">
        <f>IF(J10=2,22,0)</f>
        <v>0</v>
      </c>
      <c r="GC10" s="44">
        <f>IF(J10=3,20,0)</f>
        <v>0</v>
      </c>
      <c r="GD10" s="44">
        <f>IF(J10=4,18,0)</f>
        <v>0</v>
      </c>
      <c r="GE10" s="44">
        <f>IF(J10=5,16,0)</f>
        <v>0</v>
      </c>
      <c r="GF10" s="44">
        <f>IF(J10=6,15,0)</f>
        <v>0</v>
      </c>
      <c r="GG10" s="44">
        <f>IF(J10=7,14,0)</f>
        <v>0</v>
      </c>
      <c r="GH10" s="44">
        <f>IF(J10=8,13,0)</f>
        <v>0</v>
      </c>
      <c r="GI10" s="44">
        <f>IF(J10=9,12,0)</f>
        <v>0</v>
      </c>
      <c r="GJ10" s="44">
        <f>IF(J10=10,11,0)</f>
        <v>0</v>
      </c>
      <c r="GK10" s="44">
        <f>IF(J10=11,10,0)</f>
        <v>0</v>
      </c>
      <c r="GL10" s="44">
        <f>IF(J10=12,9,0)</f>
        <v>0</v>
      </c>
      <c r="GM10" s="44">
        <f>IF(J10=13,8,0)</f>
        <v>0</v>
      </c>
      <c r="GN10" s="44">
        <f>IF(J10=14,7,0)</f>
        <v>0</v>
      </c>
      <c r="GO10" s="44">
        <f>IF(J10=15,6,0)</f>
        <v>0</v>
      </c>
      <c r="GP10" s="44">
        <f>IF(J10=16,5,0)</f>
        <v>0</v>
      </c>
      <c r="GQ10" s="44">
        <f>IF(J10=17,4,0)</f>
        <v>0</v>
      </c>
      <c r="GR10" s="44">
        <f>IF(J10=18,3,0)</f>
        <v>0</v>
      </c>
      <c r="GS10" s="44">
        <f>IF(J10=19,2,0)</f>
        <v>0</v>
      </c>
      <c r="GT10" s="44">
        <f>IF(J10=20,1,0)</f>
        <v>0</v>
      </c>
      <c r="GU10" s="44">
        <f>IF(J10&gt;20,0,0)</f>
        <v>0</v>
      </c>
      <c r="GV10" s="44">
        <f>IF(J10="сх",0,0)</f>
        <v>0</v>
      </c>
      <c r="GW10" s="44">
        <f>SUM(GA10:GV10)</f>
        <v>0</v>
      </c>
      <c r="GX10" s="44">
        <f>IF(H10=1,100,0)</f>
        <v>0</v>
      </c>
      <c r="GY10" s="44">
        <f>IF(H10=2,98,0)</f>
        <v>0</v>
      </c>
      <c r="GZ10" s="44">
        <f>IF(H10=3,95,0)</f>
        <v>0</v>
      </c>
      <c r="HA10" s="44">
        <f>IF(H10=4,93,0)</f>
        <v>0</v>
      </c>
      <c r="HB10" s="44">
        <f>IF(H10=5,90,0)</f>
        <v>0</v>
      </c>
      <c r="HC10" s="44">
        <f>IF(H10=6,88,0)</f>
        <v>0</v>
      </c>
      <c r="HD10" s="44">
        <f>IF(H10=7,85,0)</f>
        <v>0</v>
      </c>
      <c r="HE10" s="44">
        <f>IF(H10=8,83,0)</f>
        <v>0</v>
      </c>
      <c r="HF10" s="44">
        <f>IF(H10=9,80,0)</f>
        <v>0</v>
      </c>
      <c r="HG10" s="44">
        <f>IF(H10=10,78,0)</f>
        <v>0</v>
      </c>
      <c r="HH10" s="44">
        <f>IF(H10=11,75,0)</f>
        <v>0</v>
      </c>
      <c r="HI10" s="44">
        <f>IF(H10=12,73,0)</f>
        <v>0</v>
      </c>
      <c r="HJ10" s="44">
        <f>IF(H10=13,70,0)</f>
        <v>0</v>
      </c>
      <c r="HK10" s="44">
        <f>IF(H10=14,68,0)</f>
        <v>0</v>
      </c>
      <c r="HL10" s="44">
        <f>IF(H10=15,65,0)</f>
        <v>0</v>
      </c>
      <c r="HM10" s="44">
        <f>IF(H10=16,63,0)</f>
        <v>0</v>
      </c>
      <c r="HN10" s="44">
        <f>IF(H10=17,60,0)</f>
        <v>0</v>
      </c>
      <c r="HO10" s="44">
        <f>IF(H10=18,58,0)</f>
        <v>0</v>
      </c>
      <c r="HP10" s="44">
        <f>IF(H10=19,55,0)</f>
        <v>0</v>
      </c>
      <c r="HQ10" s="44">
        <f>IF(H10=20,53,0)</f>
        <v>0</v>
      </c>
      <c r="HR10" s="44">
        <f>IF(H10&gt;20,0,0)</f>
        <v>0</v>
      </c>
      <c r="HS10" s="44">
        <f>IF(H10="сх",0,0)</f>
        <v>0</v>
      </c>
      <c r="HT10" s="44">
        <f>SUM(GX10:HS10)</f>
        <v>0</v>
      </c>
      <c r="HU10" s="44">
        <f>IF(J10=1,100,0)</f>
        <v>0</v>
      </c>
      <c r="HV10" s="44">
        <f>IF(J10=2,98,0)</f>
        <v>0</v>
      </c>
      <c r="HW10" s="44">
        <f>IF(J10=3,95,0)</f>
        <v>0</v>
      </c>
      <c r="HX10" s="44">
        <f>IF(J10=4,93,0)</f>
        <v>0</v>
      </c>
      <c r="HY10" s="44">
        <f>IF(J10=5,90,0)</f>
        <v>0</v>
      </c>
      <c r="HZ10" s="44">
        <f>IF(J10=6,88,0)</f>
        <v>0</v>
      </c>
      <c r="IA10" s="44">
        <f>IF(J10=7,85,0)</f>
        <v>0</v>
      </c>
      <c r="IB10" s="44">
        <f>IF(J10=8,83,0)</f>
        <v>0</v>
      </c>
      <c r="IC10" s="44">
        <f>IF(J10=9,80,0)</f>
        <v>0</v>
      </c>
      <c r="ID10" s="44">
        <f>IF(J10=10,78,0)</f>
        <v>0</v>
      </c>
      <c r="IE10" s="44">
        <f>IF(J10=11,75,0)</f>
        <v>0</v>
      </c>
      <c r="IF10" s="44">
        <f>IF(J10=12,73,0)</f>
        <v>0</v>
      </c>
      <c r="IG10" s="44">
        <f>IF(J10=13,70,0)</f>
        <v>0</v>
      </c>
      <c r="IH10" s="44">
        <f>IF(J10=14,68,0)</f>
        <v>0</v>
      </c>
      <c r="II10" s="44">
        <f>IF(J10=15,65,0)</f>
        <v>0</v>
      </c>
      <c r="IJ10" s="44">
        <f>IF(J10=16,63,0)</f>
        <v>0</v>
      </c>
      <c r="IK10" s="44">
        <f>IF(J10=17,60,0)</f>
        <v>0</v>
      </c>
      <c r="IL10" s="44">
        <f>IF(J10=18,58,0)</f>
        <v>0</v>
      </c>
      <c r="IM10" s="44">
        <f>IF(J10=19,55,0)</f>
        <v>0</v>
      </c>
      <c r="IN10" s="44">
        <f>IF(J10=20,53,0)</f>
        <v>0</v>
      </c>
      <c r="IO10" s="44">
        <f>IF(J10&gt;20,0,0)</f>
        <v>0</v>
      </c>
      <c r="IP10" s="44">
        <f>IF(J10="сх",0,0)</f>
        <v>0</v>
      </c>
      <c r="IQ10" s="44">
        <f>SUM(HU10:IP10)</f>
        <v>0</v>
      </c>
      <c r="IR10" s="42"/>
      <c r="IS10" s="42"/>
      <c r="IT10" s="42"/>
      <c r="IU10" s="42"/>
      <c r="IV10" s="42"/>
    </row>
    <row r="11" spans="1:256" s="3" customFormat="1" ht="101.25" customHeight="1" thickBot="1">
      <c r="A11" s="109">
        <v>1</v>
      </c>
      <c r="B11" s="89">
        <v>242</v>
      </c>
      <c r="C11" s="90" t="s">
        <v>68</v>
      </c>
      <c r="D11" s="88" t="s">
        <v>28</v>
      </c>
      <c r="E11" s="91" t="s">
        <v>39</v>
      </c>
      <c r="F11" s="92" t="s">
        <v>132</v>
      </c>
      <c r="G11" s="88" t="s">
        <v>49</v>
      </c>
      <c r="H11" s="108">
        <v>1</v>
      </c>
      <c r="I11" s="85">
        <f aca="true" t="shared" si="0" ref="I11:I16">IF(AND(H11&lt;=20,H11&gt;=1),IF(H11=1,25,IF(H11=2,22,IF(H11=3,20,IF(H11=4,18,21-H11)))),0)</f>
        <v>25</v>
      </c>
      <c r="J11" s="45">
        <v>1</v>
      </c>
      <c r="K11" s="85">
        <f aca="true" t="shared" si="1" ref="K11:K16">IF(AND(J11&lt;=20,J11&gt;=1),IF(J11=1,25,IF(J11=2,22,IF(J11=3,20,IF(J11=4,18,21-J11)))),0)</f>
        <v>25</v>
      </c>
      <c r="L11" s="38">
        <f aca="true" t="shared" si="2" ref="L11:L16">SUM(I11+K11)</f>
        <v>50</v>
      </c>
      <c r="M11" s="41"/>
      <c r="N11" s="42"/>
      <c r="O11" s="43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2"/>
      <c r="IS11" s="42"/>
      <c r="IT11" s="42"/>
      <c r="IU11" s="42"/>
      <c r="IV11" s="42"/>
    </row>
    <row r="12" spans="1:256" s="3" customFormat="1" ht="101.25" customHeight="1" thickBot="1">
      <c r="A12" s="61">
        <v>2</v>
      </c>
      <c r="B12" s="68">
        <v>182</v>
      </c>
      <c r="C12" s="66" t="s">
        <v>67</v>
      </c>
      <c r="D12" s="58" t="s">
        <v>26</v>
      </c>
      <c r="E12" s="59" t="s">
        <v>39</v>
      </c>
      <c r="F12" s="60" t="s">
        <v>41</v>
      </c>
      <c r="G12" s="58" t="s">
        <v>44</v>
      </c>
      <c r="H12" s="46">
        <v>2</v>
      </c>
      <c r="I12" s="85">
        <f t="shared" si="0"/>
        <v>22</v>
      </c>
      <c r="J12" s="45">
        <v>2</v>
      </c>
      <c r="K12" s="85">
        <f t="shared" si="1"/>
        <v>22</v>
      </c>
      <c r="L12" s="38">
        <f t="shared" si="2"/>
        <v>44</v>
      </c>
      <c r="M12" s="41">
        <f>I12+K12</f>
        <v>44</v>
      </c>
      <c r="N12" s="42"/>
      <c r="O12" s="43"/>
      <c r="P12" s="42">
        <f>IF(H12=1,25,0)</f>
        <v>0</v>
      </c>
      <c r="Q12" s="42">
        <f>IF(H12=2,22,0)</f>
        <v>22</v>
      </c>
      <c r="R12" s="42">
        <f>IF(H12=3,20,0)</f>
        <v>0</v>
      </c>
      <c r="S12" s="42">
        <f>IF(H12=4,18,0)</f>
        <v>0</v>
      </c>
      <c r="T12" s="42">
        <f>IF(H12=5,16,0)</f>
        <v>0</v>
      </c>
      <c r="U12" s="42">
        <f>IF(H12=6,15,0)</f>
        <v>0</v>
      </c>
      <c r="V12" s="42">
        <f>IF(H12=7,14,0)</f>
        <v>0</v>
      </c>
      <c r="W12" s="42">
        <f>IF(H12=8,13,0)</f>
        <v>0</v>
      </c>
      <c r="X12" s="42">
        <f>IF(H12=9,12,0)</f>
        <v>0</v>
      </c>
      <c r="Y12" s="42">
        <f>IF(H12=10,11,0)</f>
        <v>0</v>
      </c>
      <c r="Z12" s="42">
        <f>IF(H12=11,10,0)</f>
        <v>0</v>
      </c>
      <c r="AA12" s="42">
        <f>IF(H12=12,9,0)</f>
        <v>0</v>
      </c>
      <c r="AB12" s="42">
        <f>IF(H12=13,8,0)</f>
        <v>0</v>
      </c>
      <c r="AC12" s="42">
        <f>IF(H12=14,7,0)</f>
        <v>0</v>
      </c>
      <c r="AD12" s="42">
        <f>IF(H12=15,6,0)</f>
        <v>0</v>
      </c>
      <c r="AE12" s="42">
        <f>IF(H12=16,5,0)</f>
        <v>0</v>
      </c>
      <c r="AF12" s="42">
        <f>IF(H12=17,4,0)</f>
        <v>0</v>
      </c>
      <c r="AG12" s="42">
        <f>IF(H12=18,3,0)</f>
        <v>0</v>
      </c>
      <c r="AH12" s="42">
        <f>IF(H12=19,2,0)</f>
        <v>0</v>
      </c>
      <c r="AI12" s="42">
        <f>IF(H12=20,1,0)</f>
        <v>0</v>
      </c>
      <c r="AJ12" s="42">
        <f>IF(H12&gt;20,0,0)</f>
        <v>0</v>
      </c>
      <c r="AK12" s="42">
        <f>IF(H12="сх",0,0)</f>
        <v>0</v>
      </c>
      <c r="AL12" s="42">
        <f>SUM(P12:AJ12)</f>
        <v>22</v>
      </c>
      <c r="AM12" s="42">
        <f>IF(J12=1,25,0)</f>
        <v>0</v>
      </c>
      <c r="AN12" s="42">
        <f>IF(J12=2,22,0)</f>
        <v>22</v>
      </c>
      <c r="AO12" s="42">
        <f>IF(J12=3,20,0)</f>
        <v>0</v>
      </c>
      <c r="AP12" s="42">
        <f>IF(J12=4,18,0)</f>
        <v>0</v>
      </c>
      <c r="AQ12" s="42">
        <f>IF(J12=5,16,0)</f>
        <v>0</v>
      </c>
      <c r="AR12" s="42">
        <f>IF(J12=6,15,0)</f>
        <v>0</v>
      </c>
      <c r="AS12" s="42">
        <f>IF(J12=7,14,0)</f>
        <v>0</v>
      </c>
      <c r="AT12" s="42">
        <f>IF(J12=8,13,0)</f>
        <v>0</v>
      </c>
      <c r="AU12" s="42">
        <f>IF(J12=9,12,0)</f>
        <v>0</v>
      </c>
      <c r="AV12" s="42">
        <f>IF(J12=10,11,0)</f>
        <v>0</v>
      </c>
      <c r="AW12" s="42">
        <f>IF(J12=11,10,0)</f>
        <v>0</v>
      </c>
      <c r="AX12" s="42">
        <f>IF(J12=12,9,0)</f>
        <v>0</v>
      </c>
      <c r="AY12" s="42">
        <f>IF(J12=13,8,0)</f>
        <v>0</v>
      </c>
      <c r="AZ12" s="42">
        <f>IF(J12=14,7,0)</f>
        <v>0</v>
      </c>
      <c r="BA12" s="42">
        <f>IF(J12=15,6,0)</f>
        <v>0</v>
      </c>
      <c r="BB12" s="42">
        <f>IF(J12=16,5,0)</f>
        <v>0</v>
      </c>
      <c r="BC12" s="42">
        <f>IF(J12=17,4,0)</f>
        <v>0</v>
      </c>
      <c r="BD12" s="42">
        <f>IF(J12=18,3,0)</f>
        <v>0</v>
      </c>
      <c r="BE12" s="42">
        <f>IF(J12=19,2,0)</f>
        <v>0</v>
      </c>
      <c r="BF12" s="42">
        <f>IF(J12=20,1,0)</f>
        <v>0</v>
      </c>
      <c r="BG12" s="42">
        <f>IF(J12&gt;20,0,0)</f>
        <v>0</v>
      </c>
      <c r="BH12" s="42">
        <f>IF(J12="сх",0,0)</f>
        <v>0</v>
      </c>
      <c r="BI12" s="42">
        <f>SUM(AM12:BG12)</f>
        <v>22</v>
      </c>
      <c r="BJ12" s="42">
        <f>IF(H12=1,45,0)</f>
        <v>0</v>
      </c>
      <c r="BK12" s="42">
        <f>IF(H12=2,42,0)</f>
        <v>42</v>
      </c>
      <c r="BL12" s="42">
        <f>IF(H12=3,40,0)</f>
        <v>0</v>
      </c>
      <c r="BM12" s="42">
        <f>IF(H12=4,38,0)</f>
        <v>0</v>
      </c>
      <c r="BN12" s="42">
        <f>IF(H12=5,36,0)</f>
        <v>0</v>
      </c>
      <c r="BO12" s="42">
        <f>IF(H12=6,35,0)</f>
        <v>0</v>
      </c>
      <c r="BP12" s="42">
        <f>IF(H12=7,34,0)</f>
        <v>0</v>
      </c>
      <c r="BQ12" s="42">
        <f>IF(H12=8,33,0)</f>
        <v>0</v>
      </c>
      <c r="BR12" s="42">
        <f>IF(H12=9,32,0)</f>
        <v>0</v>
      </c>
      <c r="BS12" s="42">
        <f>IF(H12=10,31,0)</f>
        <v>0</v>
      </c>
      <c r="BT12" s="42">
        <f>IF(H12=11,30,0)</f>
        <v>0</v>
      </c>
      <c r="BU12" s="42">
        <f>IF(H12=12,29,0)</f>
        <v>0</v>
      </c>
      <c r="BV12" s="42">
        <f>IF(H12=13,28,0)</f>
        <v>0</v>
      </c>
      <c r="BW12" s="42">
        <f>IF(H12=14,27,0)</f>
        <v>0</v>
      </c>
      <c r="BX12" s="42">
        <f>IF(H12=15,26,0)</f>
        <v>0</v>
      </c>
      <c r="BY12" s="42">
        <f>IF(H12=16,25,0)</f>
        <v>0</v>
      </c>
      <c r="BZ12" s="42">
        <f>IF(H12=17,24,0)</f>
        <v>0</v>
      </c>
      <c r="CA12" s="42">
        <f>IF(H12=18,23,0)</f>
        <v>0</v>
      </c>
      <c r="CB12" s="42">
        <f>IF(H12=19,22,0)</f>
        <v>0</v>
      </c>
      <c r="CC12" s="42">
        <f>IF(H12=20,21,0)</f>
        <v>0</v>
      </c>
      <c r="CD12" s="42">
        <f>IF(H12=21,20,0)</f>
        <v>0</v>
      </c>
      <c r="CE12" s="42">
        <f>IF(H12=22,19,0)</f>
        <v>0</v>
      </c>
      <c r="CF12" s="42">
        <f>IF(H12=23,18,0)</f>
        <v>0</v>
      </c>
      <c r="CG12" s="42">
        <f>IF(H12=24,17,0)</f>
        <v>0</v>
      </c>
      <c r="CH12" s="42">
        <f>IF(H12=25,16,0)</f>
        <v>0</v>
      </c>
      <c r="CI12" s="42">
        <f>IF(H12=26,15,0)</f>
        <v>0</v>
      </c>
      <c r="CJ12" s="42">
        <f>IF(H12=27,14,0)</f>
        <v>0</v>
      </c>
      <c r="CK12" s="42">
        <f>IF(H12=28,13,0)</f>
        <v>0</v>
      </c>
      <c r="CL12" s="42">
        <f>IF(H12=29,12,0)</f>
        <v>0</v>
      </c>
      <c r="CM12" s="42">
        <f>IF(H12=30,11,0)</f>
        <v>0</v>
      </c>
      <c r="CN12" s="42">
        <f>IF(H12=31,10,0)</f>
        <v>0</v>
      </c>
      <c r="CO12" s="42">
        <f>IF(H12=32,9,0)</f>
        <v>0</v>
      </c>
      <c r="CP12" s="42">
        <f>IF(H12=33,8,0)</f>
        <v>0</v>
      </c>
      <c r="CQ12" s="42">
        <f>IF(H12=34,7,0)</f>
        <v>0</v>
      </c>
      <c r="CR12" s="42">
        <f>IF(H12=35,6,0)</f>
        <v>0</v>
      </c>
      <c r="CS12" s="42">
        <f>IF(H12=36,5,0)</f>
        <v>0</v>
      </c>
      <c r="CT12" s="42">
        <f>IF(H12=37,4,0)</f>
        <v>0</v>
      </c>
      <c r="CU12" s="42">
        <f>IF(H12=38,3,0)</f>
        <v>0</v>
      </c>
      <c r="CV12" s="42">
        <f>IF(H12=39,2,0)</f>
        <v>0</v>
      </c>
      <c r="CW12" s="42">
        <f>IF(H12=40,1,0)</f>
        <v>0</v>
      </c>
      <c r="CX12" s="42">
        <f>IF(H12&gt;20,0,0)</f>
        <v>0</v>
      </c>
      <c r="CY12" s="42">
        <f>IF(H12="сх",0,0)</f>
        <v>0</v>
      </c>
      <c r="CZ12" s="42">
        <f>SUM(BJ12:CY12)</f>
        <v>42</v>
      </c>
      <c r="DA12" s="42">
        <f>IF(J12=1,45,0)</f>
        <v>0</v>
      </c>
      <c r="DB12" s="42">
        <f>IF(J12=2,42,0)</f>
        <v>42</v>
      </c>
      <c r="DC12" s="42">
        <f>IF(J12=3,40,0)</f>
        <v>0</v>
      </c>
      <c r="DD12" s="42">
        <f>IF(J12=4,38,0)</f>
        <v>0</v>
      </c>
      <c r="DE12" s="42">
        <f>IF(J12=5,36,0)</f>
        <v>0</v>
      </c>
      <c r="DF12" s="42">
        <f>IF(J12=6,35,0)</f>
        <v>0</v>
      </c>
      <c r="DG12" s="42">
        <f>IF(J12=7,34,0)</f>
        <v>0</v>
      </c>
      <c r="DH12" s="42">
        <f>IF(J12=8,33,0)</f>
        <v>0</v>
      </c>
      <c r="DI12" s="42">
        <f>IF(J12=9,32,0)</f>
        <v>0</v>
      </c>
      <c r="DJ12" s="42">
        <f>IF(J12=10,31,0)</f>
        <v>0</v>
      </c>
      <c r="DK12" s="42">
        <f>IF(J12=11,30,0)</f>
        <v>0</v>
      </c>
      <c r="DL12" s="42">
        <f>IF(J12=12,29,0)</f>
        <v>0</v>
      </c>
      <c r="DM12" s="42">
        <f>IF(J12=13,28,0)</f>
        <v>0</v>
      </c>
      <c r="DN12" s="42">
        <f>IF(J12=14,27,0)</f>
        <v>0</v>
      </c>
      <c r="DO12" s="42">
        <f>IF(J12=15,26,0)</f>
        <v>0</v>
      </c>
      <c r="DP12" s="42">
        <f>IF(J12=16,25,0)</f>
        <v>0</v>
      </c>
      <c r="DQ12" s="42">
        <f>IF(J12=17,24,0)</f>
        <v>0</v>
      </c>
      <c r="DR12" s="42">
        <f>IF(J12=18,23,0)</f>
        <v>0</v>
      </c>
      <c r="DS12" s="42">
        <f>IF(J12=19,22,0)</f>
        <v>0</v>
      </c>
      <c r="DT12" s="42">
        <f>IF(J12=20,21,0)</f>
        <v>0</v>
      </c>
      <c r="DU12" s="42">
        <f>IF(J12=21,20,0)</f>
        <v>0</v>
      </c>
      <c r="DV12" s="42">
        <f>IF(J12=22,19,0)</f>
        <v>0</v>
      </c>
      <c r="DW12" s="42">
        <f>IF(J12=23,18,0)</f>
        <v>0</v>
      </c>
      <c r="DX12" s="42">
        <f>IF(J12=24,17,0)</f>
        <v>0</v>
      </c>
      <c r="DY12" s="42">
        <f>IF(J12=25,16,0)</f>
        <v>0</v>
      </c>
      <c r="DZ12" s="42">
        <f>IF(J12=26,15,0)</f>
        <v>0</v>
      </c>
      <c r="EA12" s="42">
        <f>IF(J12=27,14,0)</f>
        <v>0</v>
      </c>
      <c r="EB12" s="42">
        <f>IF(J12=28,13,0)</f>
        <v>0</v>
      </c>
      <c r="EC12" s="42">
        <f>IF(J12=29,12,0)</f>
        <v>0</v>
      </c>
      <c r="ED12" s="42">
        <f>IF(J12=30,11,0)</f>
        <v>0</v>
      </c>
      <c r="EE12" s="42">
        <f>IF(J12=31,10,0)</f>
        <v>0</v>
      </c>
      <c r="EF12" s="42">
        <f>IF(J12=32,9,0)</f>
        <v>0</v>
      </c>
      <c r="EG12" s="42">
        <f>IF(J12=33,8,0)</f>
        <v>0</v>
      </c>
      <c r="EH12" s="42">
        <f>IF(J12=34,7,0)</f>
        <v>0</v>
      </c>
      <c r="EI12" s="42">
        <f>IF(J12=35,6,0)</f>
        <v>0</v>
      </c>
      <c r="EJ12" s="42">
        <f>IF(J12=36,5,0)</f>
        <v>0</v>
      </c>
      <c r="EK12" s="42">
        <f>IF(J12=37,4,0)</f>
        <v>0</v>
      </c>
      <c r="EL12" s="42">
        <f>IF(J12=38,3,0)</f>
        <v>0</v>
      </c>
      <c r="EM12" s="42">
        <f>IF(J12=39,2,0)</f>
        <v>0</v>
      </c>
      <c r="EN12" s="42">
        <f>IF(J12=40,1,0)</f>
        <v>0</v>
      </c>
      <c r="EO12" s="42">
        <f>IF(J12&gt;20,0,0)</f>
        <v>0</v>
      </c>
      <c r="EP12" s="42">
        <f>IF(J12="сх",0,0)</f>
        <v>0</v>
      </c>
      <c r="EQ12" s="42">
        <f>SUM(DA12:EP12)</f>
        <v>42</v>
      </c>
      <c r="ER12" s="42"/>
      <c r="ES12" s="42">
        <f>IF(H12="сх","ноль",IF(H12&gt;0,H12,"Ноль"))</f>
        <v>2</v>
      </c>
      <c r="ET12" s="42">
        <f>IF(J12="сх","ноль",IF(J12&gt;0,J12,"Ноль"))</f>
        <v>2</v>
      </c>
      <c r="EU12" s="42"/>
      <c r="EV12" s="42">
        <f>MIN(ES12,ET12)</f>
        <v>2</v>
      </c>
      <c r="EW12" s="42" t="e">
        <f>IF(L12=#REF!,IF(J12&lt;#REF!,#REF!,FA12),#REF!)</f>
        <v>#REF!</v>
      </c>
      <c r="EX12" s="42" t="e">
        <f>IF(L12=#REF!,IF(J12&lt;#REF!,0,1))</f>
        <v>#REF!</v>
      </c>
      <c r="EY12" s="42" t="e">
        <f>IF(AND(EV12&gt;=21,EV12&lt;&gt;0),EV12,IF(L12&lt;#REF!,"СТОП",EW12+EX12))</f>
        <v>#REF!</v>
      </c>
      <c r="EZ12" s="42"/>
      <c r="FA12" s="42">
        <v>15</v>
      </c>
      <c r="FB12" s="42">
        <v>16</v>
      </c>
      <c r="FC12" s="42"/>
      <c r="FD12" s="44">
        <f>IF(H12=1,25,0)</f>
        <v>0</v>
      </c>
      <c r="FE12" s="44">
        <f>IF(H12=2,22,0)</f>
        <v>22</v>
      </c>
      <c r="FF12" s="44">
        <f>IF(H12=3,20,0)</f>
        <v>0</v>
      </c>
      <c r="FG12" s="44">
        <f>IF(H12=4,18,0)</f>
        <v>0</v>
      </c>
      <c r="FH12" s="44">
        <f>IF(H12=5,16,0)</f>
        <v>0</v>
      </c>
      <c r="FI12" s="44">
        <f>IF(H12=6,15,0)</f>
        <v>0</v>
      </c>
      <c r="FJ12" s="44">
        <f>IF(H12=7,14,0)</f>
        <v>0</v>
      </c>
      <c r="FK12" s="44">
        <f>IF(H12=8,13,0)</f>
        <v>0</v>
      </c>
      <c r="FL12" s="44">
        <f>IF(H12=9,12,0)</f>
        <v>0</v>
      </c>
      <c r="FM12" s="44">
        <f>IF(H12=10,11,0)</f>
        <v>0</v>
      </c>
      <c r="FN12" s="44">
        <f>IF(H12=11,10,0)</f>
        <v>0</v>
      </c>
      <c r="FO12" s="44">
        <f>IF(H12=12,9,0)</f>
        <v>0</v>
      </c>
      <c r="FP12" s="44">
        <f>IF(H12=13,8,0)</f>
        <v>0</v>
      </c>
      <c r="FQ12" s="44">
        <f>IF(H12=14,7,0)</f>
        <v>0</v>
      </c>
      <c r="FR12" s="44">
        <f>IF(H12=15,6,0)</f>
        <v>0</v>
      </c>
      <c r="FS12" s="44">
        <f>IF(H12=16,5,0)</f>
        <v>0</v>
      </c>
      <c r="FT12" s="44">
        <f>IF(H12=17,4,0)</f>
        <v>0</v>
      </c>
      <c r="FU12" s="44">
        <f>IF(H12=18,3,0)</f>
        <v>0</v>
      </c>
      <c r="FV12" s="44">
        <f>IF(H12=19,2,0)</f>
        <v>0</v>
      </c>
      <c r="FW12" s="44">
        <f>IF(H12=20,1,0)</f>
        <v>0</v>
      </c>
      <c r="FX12" s="44">
        <f>IF(H12&gt;20,0,0)</f>
        <v>0</v>
      </c>
      <c r="FY12" s="44">
        <f>IF(H12="сх",0,0)</f>
        <v>0</v>
      </c>
      <c r="FZ12" s="44">
        <f>SUM(FD12:FY12)</f>
        <v>22</v>
      </c>
      <c r="GA12" s="44">
        <f>IF(J12=1,25,0)</f>
        <v>0</v>
      </c>
      <c r="GB12" s="44">
        <f>IF(J12=2,22,0)</f>
        <v>22</v>
      </c>
      <c r="GC12" s="44">
        <f>IF(J12=3,20,0)</f>
        <v>0</v>
      </c>
      <c r="GD12" s="44">
        <f>IF(J12=4,18,0)</f>
        <v>0</v>
      </c>
      <c r="GE12" s="44">
        <f>IF(J12=5,16,0)</f>
        <v>0</v>
      </c>
      <c r="GF12" s="44">
        <f>IF(J12=6,15,0)</f>
        <v>0</v>
      </c>
      <c r="GG12" s="44">
        <f>IF(J12=7,14,0)</f>
        <v>0</v>
      </c>
      <c r="GH12" s="44">
        <f>IF(J12=8,13,0)</f>
        <v>0</v>
      </c>
      <c r="GI12" s="44">
        <f>IF(J12=9,12,0)</f>
        <v>0</v>
      </c>
      <c r="GJ12" s="44">
        <f>IF(J12=10,11,0)</f>
        <v>0</v>
      </c>
      <c r="GK12" s="44">
        <f>IF(J12=11,10,0)</f>
        <v>0</v>
      </c>
      <c r="GL12" s="44">
        <f>IF(J12=12,9,0)</f>
        <v>0</v>
      </c>
      <c r="GM12" s="44">
        <f>IF(J12=13,8,0)</f>
        <v>0</v>
      </c>
      <c r="GN12" s="44">
        <f>IF(J12=14,7,0)</f>
        <v>0</v>
      </c>
      <c r="GO12" s="44">
        <f>IF(J12=15,6,0)</f>
        <v>0</v>
      </c>
      <c r="GP12" s="44">
        <f>IF(J12=16,5,0)</f>
        <v>0</v>
      </c>
      <c r="GQ12" s="44">
        <f>IF(J12=17,4,0)</f>
        <v>0</v>
      </c>
      <c r="GR12" s="44">
        <f>IF(J12=18,3,0)</f>
        <v>0</v>
      </c>
      <c r="GS12" s="44">
        <f>IF(J12=19,2,0)</f>
        <v>0</v>
      </c>
      <c r="GT12" s="44">
        <f>IF(J12=20,1,0)</f>
        <v>0</v>
      </c>
      <c r="GU12" s="44">
        <f>IF(J12&gt;20,0,0)</f>
        <v>0</v>
      </c>
      <c r="GV12" s="44">
        <f>IF(J12="сх",0,0)</f>
        <v>0</v>
      </c>
      <c r="GW12" s="44">
        <f>SUM(GA12:GV12)</f>
        <v>22</v>
      </c>
      <c r="GX12" s="44">
        <f>IF(H12=1,100,0)</f>
        <v>0</v>
      </c>
      <c r="GY12" s="44">
        <f>IF(H12=2,98,0)</f>
        <v>98</v>
      </c>
      <c r="GZ12" s="44">
        <f>IF(H12=3,95,0)</f>
        <v>0</v>
      </c>
      <c r="HA12" s="44">
        <f>IF(H12=4,93,0)</f>
        <v>0</v>
      </c>
      <c r="HB12" s="44">
        <f>IF(H12=5,90,0)</f>
        <v>0</v>
      </c>
      <c r="HC12" s="44">
        <f>IF(H12=6,88,0)</f>
        <v>0</v>
      </c>
      <c r="HD12" s="44">
        <f>IF(H12=7,85,0)</f>
        <v>0</v>
      </c>
      <c r="HE12" s="44">
        <f>IF(H12=8,83,0)</f>
        <v>0</v>
      </c>
      <c r="HF12" s="44">
        <f>IF(H12=9,80,0)</f>
        <v>0</v>
      </c>
      <c r="HG12" s="44">
        <f>IF(H12=10,78,0)</f>
        <v>0</v>
      </c>
      <c r="HH12" s="44">
        <f>IF(H12=11,75,0)</f>
        <v>0</v>
      </c>
      <c r="HI12" s="44">
        <f>IF(H12=12,73,0)</f>
        <v>0</v>
      </c>
      <c r="HJ12" s="44">
        <f>IF(H12=13,70,0)</f>
        <v>0</v>
      </c>
      <c r="HK12" s="44">
        <f>IF(H12=14,68,0)</f>
        <v>0</v>
      </c>
      <c r="HL12" s="44">
        <f>IF(H12=15,65,0)</f>
        <v>0</v>
      </c>
      <c r="HM12" s="44">
        <f>IF(H12=16,63,0)</f>
        <v>0</v>
      </c>
      <c r="HN12" s="44">
        <f>IF(H12=17,60,0)</f>
        <v>0</v>
      </c>
      <c r="HO12" s="44">
        <f>IF(H12=18,58,0)</f>
        <v>0</v>
      </c>
      <c r="HP12" s="44">
        <f>IF(H12=19,55,0)</f>
        <v>0</v>
      </c>
      <c r="HQ12" s="44">
        <f>IF(H12=20,53,0)</f>
        <v>0</v>
      </c>
      <c r="HR12" s="44">
        <f>IF(H12&gt;20,0,0)</f>
        <v>0</v>
      </c>
      <c r="HS12" s="44">
        <f>IF(H12="сх",0,0)</f>
        <v>0</v>
      </c>
      <c r="HT12" s="44">
        <f>SUM(GX12:HS12)</f>
        <v>98</v>
      </c>
      <c r="HU12" s="44">
        <f>IF(J12=1,100,0)</f>
        <v>0</v>
      </c>
      <c r="HV12" s="44">
        <f>IF(J12=2,98,0)</f>
        <v>98</v>
      </c>
      <c r="HW12" s="44">
        <f>IF(J12=3,95,0)</f>
        <v>0</v>
      </c>
      <c r="HX12" s="44">
        <f>IF(J12=4,93,0)</f>
        <v>0</v>
      </c>
      <c r="HY12" s="44">
        <f>IF(J12=5,90,0)</f>
        <v>0</v>
      </c>
      <c r="HZ12" s="44">
        <f>IF(J12=6,88,0)</f>
        <v>0</v>
      </c>
      <c r="IA12" s="44">
        <f>IF(J12=7,85,0)</f>
        <v>0</v>
      </c>
      <c r="IB12" s="44">
        <f>IF(J12=8,83,0)</f>
        <v>0</v>
      </c>
      <c r="IC12" s="44">
        <f>IF(J12=9,80,0)</f>
        <v>0</v>
      </c>
      <c r="ID12" s="44">
        <f>IF(J12=10,78,0)</f>
        <v>0</v>
      </c>
      <c r="IE12" s="44">
        <f>IF(J12=11,75,0)</f>
        <v>0</v>
      </c>
      <c r="IF12" s="44">
        <f>IF(J12=12,73,0)</f>
        <v>0</v>
      </c>
      <c r="IG12" s="44">
        <f>IF(J12=13,70,0)</f>
        <v>0</v>
      </c>
      <c r="IH12" s="44">
        <f>IF(J12=14,68,0)</f>
        <v>0</v>
      </c>
      <c r="II12" s="44">
        <f>IF(J12=15,65,0)</f>
        <v>0</v>
      </c>
      <c r="IJ12" s="44">
        <f>IF(J12=16,63,0)</f>
        <v>0</v>
      </c>
      <c r="IK12" s="44">
        <f>IF(J12=17,60,0)</f>
        <v>0</v>
      </c>
      <c r="IL12" s="44">
        <f>IF(J12=18,58,0)</f>
        <v>0</v>
      </c>
      <c r="IM12" s="44">
        <f>IF(J12=19,55,0)</f>
        <v>0</v>
      </c>
      <c r="IN12" s="44">
        <f>IF(J12=20,53,0)</f>
        <v>0</v>
      </c>
      <c r="IO12" s="44">
        <f>IF(J12&gt;20,0,0)</f>
        <v>0</v>
      </c>
      <c r="IP12" s="44">
        <f>IF(J12="сх",0,0)</f>
        <v>0</v>
      </c>
      <c r="IQ12" s="44">
        <f>SUM(HU12:IP12)</f>
        <v>98</v>
      </c>
      <c r="IR12" s="42"/>
      <c r="IS12" s="42"/>
      <c r="IT12" s="42"/>
      <c r="IU12" s="42"/>
      <c r="IV12" s="42"/>
    </row>
    <row r="13" spans="1:256" s="3" customFormat="1" ht="101.25" customHeight="1" thickBot="1">
      <c r="A13" s="61">
        <v>3</v>
      </c>
      <c r="B13" s="67">
        <v>319</v>
      </c>
      <c r="C13" s="64" t="s">
        <v>72</v>
      </c>
      <c r="D13" s="55" t="s">
        <v>26</v>
      </c>
      <c r="E13" s="56" t="s">
        <v>73</v>
      </c>
      <c r="F13" s="57" t="s">
        <v>40</v>
      </c>
      <c r="G13" s="55" t="s">
        <v>36</v>
      </c>
      <c r="H13" s="40">
        <v>3</v>
      </c>
      <c r="I13" s="85">
        <f t="shared" si="0"/>
        <v>20</v>
      </c>
      <c r="J13" s="39">
        <v>3</v>
      </c>
      <c r="K13" s="85">
        <f t="shared" si="1"/>
        <v>20</v>
      </c>
      <c r="L13" s="38">
        <f t="shared" si="2"/>
        <v>40</v>
      </c>
      <c r="M13" s="41">
        <f>I13+K13</f>
        <v>40</v>
      </c>
      <c r="N13" s="42"/>
      <c r="O13" s="43"/>
      <c r="P13" s="42">
        <f>IF(H13=1,25,0)</f>
        <v>0</v>
      </c>
      <c r="Q13" s="42">
        <f>IF(H13=2,22,0)</f>
        <v>0</v>
      </c>
      <c r="R13" s="42">
        <f>IF(H13=3,20,0)</f>
        <v>20</v>
      </c>
      <c r="S13" s="42">
        <f>IF(H13=4,18,0)</f>
        <v>0</v>
      </c>
      <c r="T13" s="42">
        <f>IF(H13=5,16,0)</f>
        <v>0</v>
      </c>
      <c r="U13" s="42">
        <f>IF(H13=6,15,0)</f>
        <v>0</v>
      </c>
      <c r="V13" s="42">
        <f>IF(H13=7,14,0)</f>
        <v>0</v>
      </c>
      <c r="W13" s="42">
        <f>IF(H13=8,13,0)</f>
        <v>0</v>
      </c>
      <c r="X13" s="42">
        <f>IF(H13=9,12,0)</f>
        <v>0</v>
      </c>
      <c r="Y13" s="42">
        <f>IF(H13=10,11,0)</f>
        <v>0</v>
      </c>
      <c r="Z13" s="42">
        <f>IF(H13=11,10,0)</f>
        <v>0</v>
      </c>
      <c r="AA13" s="42">
        <f>IF(H13=12,9,0)</f>
        <v>0</v>
      </c>
      <c r="AB13" s="42">
        <f>IF(H13=13,8,0)</f>
        <v>0</v>
      </c>
      <c r="AC13" s="42">
        <f>IF(H13=14,7,0)</f>
        <v>0</v>
      </c>
      <c r="AD13" s="42">
        <f>IF(H13=15,6,0)</f>
        <v>0</v>
      </c>
      <c r="AE13" s="42">
        <f>IF(H13=16,5,0)</f>
        <v>0</v>
      </c>
      <c r="AF13" s="42">
        <f>IF(H13=17,4,0)</f>
        <v>0</v>
      </c>
      <c r="AG13" s="42">
        <f>IF(H13=18,3,0)</f>
        <v>0</v>
      </c>
      <c r="AH13" s="42">
        <f>IF(H13=19,2,0)</f>
        <v>0</v>
      </c>
      <c r="AI13" s="42">
        <f>IF(H13=20,1,0)</f>
        <v>0</v>
      </c>
      <c r="AJ13" s="42">
        <f>IF(H13&gt;20,0,0)</f>
        <v>0</v>
      </c>
      <c r="AK13" s="42">
        <f>IF(H13="сх",0,0)</f>
        <v>0</v>
      </c>
      <c r="AL13" s="42">
        <f>SUM(P13:AJ13)</f>
        <v>20</v>
      </c>
      <c r="AM13" s="42">
        <f>IF(J13=1,25,0)</f>
        <v>0</v>
      </c>
      <c r="AN13" s="42">
        <f>IF(J13=2,22,0)</f>
        <v>0</v>
      </c>
      <c r="AO13" s="42">
        <f>IF(J13=3,20,0)</f>
        <v>20</v>
      </c>
      <c r="AP13" s="42">
        <f>IF(J13=4,18,0)</f>
        <v>0</v>
      </c>
      <c r="AQ13" s="42">
        <f>IF(J13=5,16,0)</f>
        <v>0</v>
      </c>
      <c r="AR13" s="42">
        <f>IF(J13=6,15,0)</f>
        <v>0</v>
      </c>
      <c r="AS13" s="42">
        <f>IF(J13=7,14,0)</f>
        <v>0</v>
      </c>
      <c r="AT13" s="42">
        <f>IF(J13=8,13,0)</f>
        <v>0</v>
      </c>
      <c r="AU13" s="42">
        <f>IF(J13=9,12,0)</f>
        <v>0</v>
      </c>
      <c r="AV13" s="42">
        <f>IF(J13=10,11,0)</f>
        <v>0</v>
      </c>
      <c r="AW13" s="42">
        <f>IF(J13=11,10,0)</f>
        <v>0</v>
      </c>
      <c r="AX13" s="42">
        <f>IF(J13=12,9,0)</f>
        <v>0</v>
      </c>
      <c r="AY13" s="42">
        <f>IF(J13=13,8,0)</f>
        <v>0</v>
      </c>
      <c r="AZ13" s="42">
        <f>IF(J13=14,7,0)</f>
        <v>0</v>
      </c>
      <c r="BA13" s="42">
        <f>IF(J13=15,6,0)</f>
        <v>0</v>
      </c>
      <c r="BB13" s="42">
        <f>IF(J13=16,5,0)</f>
        <v>0</v>
      </c>
      <c r="BC13" s="42">
        <f>IF(J13=17,4,0)</f>
        <v>0</v>
      </c>
      <c r="BD13" s="42">
        <f>IF(J13=18,3,0)</f>
        <v>0</v>
      </c>
      <c r="BE13" s="42">
        <f>IF(J13=19,2,0)</f>
        <v>0</v>
      </c>
      <c r="BF13" s="42">
        <f>IF(J13=20,1,0)</f>
        <v>0</v>
      </c>
      <c r="BG13" s="42">
        <f>IF(J13&gt;20,0,0)</f>
        <v>0</v>
      </c>
      <c r="BH13" s="42">
        <f>IF(J13="сх",0,0)</f>
        <v>0</v>
      </c>
      <c r="BI13" s="42">
        <f>SUM(AM13:BG13)</f>
        <v>20</v>
      </c>
      <c r="BJ13" s="42">
        <f>IF(H13=1,45,0)</f>
        <v>0</v>
      </c>
      <c r="BK13" s="42">
        <f>IF(H13=2,42,0)</f>
        <v>0</v>
      </c>
      <c r="BL13" s="42">
        <f>IF(H13=3,40,0)</f>
        <v>40</v>
      </c>
      <c r="BM13" s="42">
        <f>IF(H13=4,38,0)</f>
        <v>0</v>
      </c>
      <c r="BN13" s="42">
        <f>IF(H13=5,36,0)</f>
        <v>0</v>
      </c>
      <c r="BO13" s="42">
        <f>IF(H13=6,35,0)</f>
        <v>0</v>
      </c>
      <c r="BP13" s="42">
        <f>IF(H13=7,34,0)</f>
        <v>0</v>
      </c>
      <c r="BQ13" s="42">
        <f>IF(H13=8,33,0)</f>
        <v>0</v>
      </c>
      <c r="BR13" s="42">
        <f>IF(H13=9,32,0)</f>
        <v>0</v>
      </c>
      <c r="BS13" s="42">
        <f>IF(H13=10,31,0)</f>
        <v>0</v>
      </c>
      <c r="BT13" s="42">
        <f>IF(H13=11,30,0)</f>
        <v>0</v>
      </c>
      <c r="BU13" s="42">
        <f>IF(H13=12,29,0)</f>
        <v>0</v>
      </c>
      <c r="BV13" s="42">
        <f>IF(H13=13,28,0)</f>
        <v>0</v>
      </c>
      <c r="BW13" s="42">
        <f>IF(H13=14,27,0)</f>
        <v>0</v>
      </c>
      <c r="BX13" s="42">
        <f>IF(H13=15,26,0)</f>
        <v>0</v>
      </c>
      <c r="BY13" s="42">
        <f>IF(H13=16,25,0)</f>
        <v>0</v>
      </c>
      <c r="BZ13" s="42">
        <f>IF(H13=17,24,0)</f>
        <v>0</v>
      </c>
      <c r="CA13" s="42">
        <f>IF(H13=18,23,0)</f>
        <v>0</v>
      </c>
      <c r="CB13" s="42">
        <f>IF(H13=19,22,0)</f>
        <v>0</v>
      </c>
      <c r="CC13" s="42">
        <f>IF(H13=20,21,0)</f>
        <v>0</v>
      </c>
      <c r="CD13" s="42">
        <f>IF(H13=21,20,0)</f>
        <v>0</v>
      </c>
      <c r="CE13" s="42">
        <f>IF(H13=22,19,0)</f>
        <v>0</v>
      </c>
      <c r="CF13" s="42">
        <f>IF(H13=23,18,0)</f>
        <v>0</v>
      </c>
      <c r="CG13" s="42">
        <f>IF(H13=24,17,0)</f>
        <v>0</v>
      </c>
      <c r="CH13" s="42">
        <f>IF(H13=25,16,0)</f>
        <v>0</v>
      </c>
      <c r="CI13" s="42">
        <f>IF(H13=26,15,0)</f>
        <v>0</v>
      </c>
      <c r="CJ13" s="42">
        <f>IF(H13=27,14,0)</f>
        <v>0</v>
      </c>
      <c r="CK13" s="42">
        <f>IF(H13=28,13,0)</f>
        <v>0</v>
      </c>
      <c r="CL13" s="42">
        <f>IF(H13=29,12,0)</f>
        <v>0</v>
      </c>
      <c r="CM13" s="42">
        <f>IF(H13=30,11,0)</f>
        <v>0</v>
      </c>
      <c r="CN13" s="42">
        <f>IF(H13=31,10,0)</f>
        <v>0</v>
      </c>
      <c r="CO13" s="42">
        <f>IF(H13=32,9,0)</f>
        <v>0</v>
      </c>
      <c r="CP13" s="42">
        <f>IF(H13=33,8,0)</f>
        <v>0</v>
      </c>
      <c r="CQ13" s="42">
        <f>IF(H13=34,7,0)</f>
        <v>0</v>
      </c>
      <c r="CR13" s="42">
        <f>IF(H13=35,6,0)</f>
        <v>0</v>
      </c>
      <c r="CS13" s="42">
        <f>IF(H13=36,5,0)</f>
        <v>0</v>
      </c>
      <c r="CT13" s="42">
        <f>IF(H13=37,4,0)</f>
        <v>0</v>
      </c>
      <c r="CU13" s="42">
        <f>IF(H13=38,3,0)</f>
        <v>0</v>
      </c>
      <c r="CV13" s="42">
        <f>IF(H13=39,2,0)</f>
        <v>0</v>
      </c>
      <c r="CW13" s="42">
        <f>IF(H13=40,1,0)</f>
        <v>0</v>
      </c>
      <c r="CX13" s="42">
        <f>IF(H13&gt;20,0,0)</f>
        <v>0</v>
      </c>
      <c r="CY13" s="42">
        <f>IF(H13="сх",0,0)</f>
        <v>0</v>
      </c>
      <c r="CZ13" s="42">
        <f>SUM(BJ13:CY13)</f>
        <v>40</v>
      </c>
      <c r="DA13" s="42">
        <f>IF(J13=1,45,0)</f>
        <v>0</v>
      </c>
      <c r="DB13" s="42">
        <f>IF(J13=2,42,0)</f>
        <v>0</v>
      </c>
      <c r="DC13" s="42">
        <f>IF(J13=3,40,0)</f>
        <v>40</v>
      </c>
      <c r="DD13" s="42">
        <f>IF(J13=4,38,0)</f>
        <v>0</v>
      </c>
      <c r="DE13" s="42">
        <f>IF(J13=5,36,0)</f>
        <v>0</v>
      </c>
      <c r="DF13" s="42">
        <f>IF(J13=6,35,0)</f>
        <v>0</v>
      </c>
      <c r="DG13" s="42">
        <f>IF(J13=7,34,0)</f>
        <v>0</v>
      </c>
      <c r="DH13" s="42">
        <f>IF(J13=8,33,0)</f>
        <v>0</v>
      </c>
      <c r="DI13" s="42">
        <f>IF(J13=9,32,0)</f>
        <v>0</v>
      </c>
      <c r="DJ13" s="42">
        <f>IF(J13=10,31,0)</f>
        <v>0</v>
      </c>
      <c r="DK13" s="42">
        <f>IF(J13=11,30,0)</f>
        <v>0</v>
      </c>
      <c r="DL13" s="42">
        <f>IF(J13=12,29,0)</f>
        <v>0</v>
      </c>
      <c r="DM13" s="42">
        <f>IF(J13=13,28,0)</f>
        <v>0</v>
      </c>
      <c r="DN13" s="42">
        <f>IF(J13=14,27,0)</f>
        <v>0</v>
      </c>
      <c r="DO13" s="42">
        <f>IF(J13=15,26,0)</f>
        <v>0</v>
      </c>
      <c r="DP13" s="42">
        <f>IF(J13=16,25,0)</f>
        <v>0</v>
      </c>
      <c r="DQ13" s="42">
        <f>IF(J13=17,24,0)</f>
        <v>0</v>
      </c>
      <c r="DR13" s="42">
        <f>IF(J13=18,23,0)</f>
        <v>0</v>
      </c>
      <c r="DS13" s="42">
        <f>IF(J13=19,22,0)</f>
        <v>0</v>
      </c>
      <c r="DT13" s="42">
        <f>IF(J13=20,21,0)</f>
        <v>0</v>
      </c>
      <c r="DU13" s="42">
        <f>IF(J13=21,20,0)</f>
        <v>0</v>
      </c>
      <c r="DV13" s="42">
        <f>IF(J13=22,19,0)</f>
        <v>0</v>
      </c>
      <c r="DW13" s="42">
        <f>IF(J13=23,18,0)</f>
        <v>0</v>
      </c>
      <c r="DX13" s="42">
        <f>IF(J13=24,17,0)</f>
        <v>0</v>
      </c>
      <c r="DY13" s="42">
        <f>IF(J13=25,16,0)</f>
        <v>0</v>
      </c>
      <c r="DZ13" s="42">
        <f>IF(J13=26,15,0)</f>
        <v>0</v>
      </c>
      <c r="EA13" s="42">
        <f>IF(J13=27,14,0)</f>
        <v>0</v>
      </c>
      <c r="EB13" s="42">
        <f>IF(J13=28,13,0)</f>
        <v>0</v>
      </c>
      <c r="EC13" s="42">
        <f>IF(J13=29,12,0)</f>
        <v>0</v>
      </c>
      <c r="ED13" s="42">
        <f>IF(J13=30,11,0)</f>
        <v>0</v>
      </c>
      <c r="EE13" s="42">
        <f>IF(J13=31,10,0)</f>
        <v>0</v>
      </c>
      <c r="EF13" s="42">
        <f>IF(J13=32,9,0)</f>
        <v>0</v>
      </c>
      <c r="EG13" s="42">
        <f>IF(J13=33,8,0)</f>
        <v>0</v>
      </c>
      <c r="EH13" s="42">
        <f>IF(J13=34,7,0)</f>
        <v>0</v>
      </c>
      <c r="EI13" s="42">
        <f>IF(J13=35,6,0)</f>
        <v>0</v>
      </c>
      <c r="EJ13" s="42">
        <f>IF(J13=36,5,0)</f>
        <v>0</v>
      </c>
      <c r="EK13" s="42">
        <f>IF(J13=37,4,0)</f>
        <v>0</v>
      </c>
      <c r="EL13" s="42">
        <f>IF(J13=38,3,0)</f>
        <v>0</v>
      </c>
      <c r="EM13" s="42">
        <f>IF(J13=39,2,0)</f>
        <v>0</v>
      </c>
      <c r="EN13" s="42">
        <f>IF(J13=40,1,0)</f>
        <v>0</v>
      </c>
      <c r="EO13" s="42">
        <f>IF(J13&gt;20,0,0)</f>
        <v>0</v>
      </c>
      <c r="EP13" s="42">
        <f>IF(J13="сх",0,0)</f>
        <v>0</v>
      </c>
      <c r="EQ13" s="42">
        <f>SUM(DA13:EP13)</f>
        <v>40</v>
      </c>
      <c r="ER13" s="42"/>
      <c r="ES13" s="42">
        <f>IF(H13="сх","ноль",IF(H13&gt;0,H13,"Ноль"))</f>
        <v>3</v>
      </c>
      <c r="ET13" s="42">
        <f>IF(J13="сх","ноль",IF(J13&gt;0,J13,"Ноль"))</f>
        <v>3</v>
      </c>
      <c r="EU13" s="42"/>
      <c r="EV13" s="42">
        <f>MIN(ES13,ET13)</f>
        <v>3</v>
      </c>
      <c r="EW13" s="42" t="e">
        <f>IF(L13=#REF!,IF(J13&lt;#REF!,#REF!,FA13),#REF!)</f>
        <v>#REF!</v>
      </c>
      <c r="EX13" s="42" t="e">
        <f>IF(L13=#REF!,IF(J13&lt;#REF!,0,1))</f>
        <v>#REF!</v>
      </c>
      <c r="EY13" s="42" t="e">
        <f>IF(AND(EV13&gt;=21,EV13&lt;&gt;0),EV13,IF(L13&lt;#REF!,"СТОП",EW13+EX13))</f>
        <v>#REF!</v>
      </c>
      <c r="EZ13" s="42"/>
      <c r="FA13" s="42">
        <v>15</v>
      </c>
      <c r="FB13" s="42">
        <v>16</v>
      </c>
      <c r="FC13" s="42"/>
      <c r="FD13" s="44">
        <f>IF(H13=1,25,0)</f>
        <v>0</v>
      </c>
      <c r="FE13" s="44">
        <f>IF(H13=2,22,0)</f>
        <v>0</v>
      </c>
      <c r="FF13" s="44">
        <f>IF(H13=3,20,0)</f>
        <v>20</v>
      </c>
      <c r="FG13" s="44">
        <f>IF(H13=4,18,0)</f>
        <v>0</v>
      </c>
      <c r="FH13" s="44">
        <f>IF(H13=5,16,0)</f>
        <v>0</v>
      </c>
      <c r="FI13" s="44">
        <f>IF(H13=6,15,0)</f>
        <v>0</v>
      </c>
      <c r="FJ13" s="44">
        <f>IF(H13=7,14,0)</f>
        <v>0</v>
      </c>
      <c r="FK13" s="44">
        <f>IF(H13=8,13,0)</f>
        <v>0</v>
      </c>
      <c r="FL13" s="44">
        <f>IF(H13=9,12,0)</f>
        <v>0</v>
      </c>
      <c r="FM13" s="44">
        <f>IF(H13=10,11,0)</f>
        <v>0</v>
      </c>
      <c r="FN13" s="44">
        <f>IF(H13=11,10,0)</f>
        <v>0</v>
      </c>
      <c r="FO13" s="44">
        <f>IF(H13=12,9,0)</f>
        <v>0</v>
      </c>
      <c r="FP13" s="44">
        <f>IF(H13=13,8,0)</f>
        <v>0</v>
      </c>
      <c r="FQ13" s="44">
        <f>IF(H13=14,7,0)</f>
        <v>0</v>
      </c>
      <c r="FR13" s="44">
        <f>IF(H13=15,6,0)</f>
        <v>0</v>
      </c>
      <c r="FS13" s="44">
        <f>IF(H13=16,5,0)</f>
        <v>0</v>
      </c>
      <c r="FT13" s="44">
        <f>IF(H13=17,4,0)</f>
        <v>0</v>
      </c>
      <c r="FU13" s="44">
        <f>IF(H13=18,3,0)</f>
        <v>0</v>
      </c>
      <c r="FV13" s="44">
        <f>IF(H13=19,2,0)</f>
        <v>0</v>
      </c>
      <c r="FW13" s="44">
        <f>IF(H13=20,1,0)</f>
        <v>0</v>
      </c>
      <c r="FX13" s="44">
        <f>IF(H13&gt;20,0,0)</f>
        <v>0</v>
      </c>
      <c r="FY13" s="44">
        <f>IF(H13="сх",0,0)</f>
        <v>0</v>
      </c>
      <c r="FZ13" s="44">
        <f>SUM(FD13:FY13)</f>
        <v>20</v>
      </c>
      <c r="GA13" s="44">
        <f>IF(J13=1,25,0)</f>
        <v>0</v>
      </c>
      <c r="GB13" s="44">
        <f>IF(J13=2,22,0)</f>
        <v>0</v>
      </c>
      <c r="GC13" s="44">
        <f>IF(J13=3,20,0)</f>
        <v>20</v>
      </c>
      <c r="GD13" s="44">
        <f>IF(J13=4,18,0)</f>
        <v>0</v>
      </c>
      <c r="GE13" s="44">
        <f>IF(J13=5,16,0)</f>
        <v>0</v>
      </c>
      <c r="GF13" s="44">
        <f>IF(J13=6,15,0)</f>
        <v>0</v>
      </c>
      <c r="GG13" s="44">
        <f>IF(J13=7,14,0)</f>
        <v>0</v>
      </c>
      <c r="GH13" s="44">
        <f>IF(J13=8,13,0)</f>
        <v>0</v>
      </c>
      <c r="GI13" s="44">
        <f>IF(J13=9,12,0)</f>
        <v>0</v>
      </c>
      <c r="GJ13" s="44">
        <f>IF(J13=10,11,0)</f>
        <v>0</v>
      </c>
      <c r="GK13" s="44">
        <f>IF(J13=11,10,0)</f>
        <v>0</v>
      </c>
      <c r="GL13" s="44">
        <f>IF(J13=12,9,0)</f>
        <v>0</v>
      </c>
      <c r="GM13" s="44">
        <f>IF(J13=13,8,0)</f>
        <v>0</v>
      </c>
      <c r="GN13" s="44">
        <f>IF(J13=14,7,0)</f>
        <v>0</v>
      </c>
      <c r="GO13" s="44">
        <f>IF(J13=15,6,0)</f>
        <v>0</v>
      </c>
      <c r="GP13" s="44">
        <f>IF(J13=16,5,0)</f>
        <v>0</v>
      </c>
      <c r="GQ13" s="44">
        <f>IF(J13=17,4,0)</f>
        <v>0</v>
      </c>
      <c r="GR13" s="44">
        <f>IF(J13=18,3,0)</f>
        <v>0</v>
      </c>
      <c r="GS13" s="44">
        <f>IF(J13=19,2,0)</f>
        <v>0</v>
      </c>
      <c r="GT13" s="44">
        <f>IF(J13=20,1,0)</f>
        <v>0</v>
      </c>
      <c r="GU13" s="44">
        <f>IF(J13&gt;20,0,0)</f>
        <v>0</v>
      </c>
      <c r="GV13" s="44">
        <f>IF(J13="сх",0,0)</f>
        <v>0</v>
      </c>
      <c r="GW13" s="44">
        <f>SUM(GA13:GV13)</f>
        <v>20</v>
      </c>
      <c r="GX13" s="44">
        <f>IF(H13=1,100,0)</f>
        <v>0</v>
      </c>
      <c r="GY13" s="44">
        <f>IF(H13=2,98,0)</f>
        <v>0</v>
      </c>
      <c r="GZ13" s="44">
        <f>IF(H13=3,95,0)</f>
        <v>95</v>
      </c>
      <c r="HA13" s="44">
        <f>IF(H13=4,93,0)</f>
        <v>0</v>
      </c>
      <c r="HB13" s="44">
        <f>IF(H13=5,90,0)</f>
        <v>0</v>
      </c>
      <c r="HC13" s="44">
        <f>IF(H13=6,88,0)</f>
        <v>0</v>
      </c>
      <c r="HD13" s="44">
        <f>IF(H13=7,85,0)</f>
        <v>0</v>
      </c>
      <c r="HE13" s="44">
        <f>IF(H13=8,83,0)</f>
        <v>0</v>
      </c>
      <c r="HF13" s="44">
        <f>IF(H13=9,80,0)</f>
        <v>0</v>
      </c>
      <c r="HG13" s="44">
        <f>IF(H13=10,78,0)</f>
        <v>0</v>
      </c>
      <c r="HH13" s="44">
        <f>IF(H13=11,75,0)</f>
        <v>0</v>
      </c>
      <c r="HI13" s="44">
        <f>IF(H13=12,73,0)</f>
        <v>0</v>
      </c>
      <c r="HJ13" s="44">
        <f>IF(H13=13,70,0)</f>
        <v>0</v>
      </c>
      <c r="HK13" s="44">
        <f>IF(H13=14,68,0)</f>
        <v>0</v>
      </c>
      <c r="HL13" s="44">
        <f>IF(H13=15,65,0)</f>
        <v>0</v>
      </c>
      <c r="HM13" s="44">
        <f>IF(H13=16,63,0)</f>
        <v>0</v>
      </c>
      <c r="HN13" s="44">
        <f>IF(H13=17,60,0)</f>
        <v>0</v>
      </c>
      <c r="HO13" s="44">
        <f>IF(H13=18,58,0)</f>
        <v>0</v>
      </c>
      <c r="HP13" s="44">
        <f>IF(H13=19,55,0)</f>
        <v>0</v>
      </c>
      <c r="HQ13" s="44">
        <f>IF(H13=20,53,0)</f>
        <v>0</v>
      </c>
      <c r="HR13" s="44">
        <f>IF(H13&gt;20,0,0)</f>
        <v>0</v>
      </c>
      <c r="HS13" s="44">
        <f>IF(H13="сх",0,0)</f>
        <v>0</v>
      </c>
      <c r="HT13" s="44">
        <f>SUM(GX13:HS13)</f>
        <v>95</v>
      </c>
      <c r="HU13" s="44">
        <f>IF(J13=1,100,0)</f>
        <v>0</v>
      </c>
      <c r="HV13" s="44">
        <f>IF(J13=2,98,0)</f>
        <v>0</v>
      </c>
      <c r="HW13" s="44">
        <f>IF(J13=3,95,0)</f>
        <v>95</v>
      </c>
      <c r="HX13" s="44">
        <f>IF(J13=4,93,0)</f>
        <v>0</v>
      </c>
      <c r="HY13" s="44">
        <f>IF(J13=5,90,0)</f>
        <v>0</v>
      </c>
      <c r="HZ13" s="44">
        <f>IF(J13=6,88,0)</f>
        <v>0</v>
      </c>
      <c r="IA13" s="44">
        <f>IF(J13=7,85,0)</f>
        <v>0</v>
      </c>
      <c r="IB13" s="44">
        <f>IF(J13=8,83,0)</f>
        <v>0</v>
      </c>
      <c r="IC13" s="44">
        <f>IF(J13=9,80,0)</f>
        <v>0</v>
      </c>
      <c r="ID13" s="44">
        <f>IF(J13=10,78,0)</f>
        <v>0</v>
      </c>
      <c r="IE13" s="44">
        <f>IF(J13=11,75,0)</f>
        <v>0</v>
      </c>
      <c r="IF13" s="44">
        <f>IF(J13=12,73,0)</f>
        <v>0</v>
      </c>
      <c r="IG13" s="44">
        <f>IF(J13=13,70,0)</f>
        <v>0</v>
      </c>
      <c r="IH13" s="44">
        <f>IF(J13=14,68,0)</f>
        <v>0</v>
      </c>
      <c r="II13" s="44">
        <f>IF(J13=15,65,0)</f>
        <v>0</v>
      </c>
      <c r="IJ13" s="44">
        <f>IF(J13=16,63,0)</f>
        <v>0</v>
      </c>
      <c r="IK13" s="44">
        <f>IF(J13=17,60,0)</f>
        <v>0</v>
      </c>
      <c r="IL13" s="44">
        <f>IF(J13=18,58,0)</f>
        <v>0</v>
      </c>
      <c r="IM13" s="44">
        <f>IF(J13=19,55,0)</f>
        <v>0</v>
      </c>
      <c r="IN13" s="44">
        <f>IF(J13=20,53,0)</f>
        <v>0</v>
      </c>
      <c r="IO13" s="44">
        <f>IF(J13&gt;20,0,0)</f>
        <v>0</v>
      </c>
      <c r="IP13" s="44">
        <f>IF(J13="сх",0,0)</f>
        <v>0</v>
      </c>
      <c r="IQ13" s="44">
        <f>SUM(HU13:IP13)</f>
        <v>95</v>
      </c>
      <c r="IR13" s="42"/>
      <c r="IS13" s="42"/>
      <c r="IT13" s="42"/>
      <c r="IU13" s="42"/>
      <c r="IV13" s="42"/>
    </row>
    <row r="14" spans="1:256" s="3" customFormat="1" ht="101.25" customHeight="1" thickBot="1">
      <c r="A14" s="61">
        <v>4</v>
      </c>
      <c r="B14" s="68">
        <v>93</v>
      </c>
      <c r="C14" s="104" t="s">
        <v>171</v>
      </c>
      <c r="D14" s="58" t="s">
        <v>26</v>
      </c>
      <c r="E14" s="87" t="s">
        <v>172</v>
      </c>
      <c r="F14" s="60" t="s">
        <v>173</v>
      </c>
      <c r="G14" s="58" t="s">
        <v>47</v>
      </c>
      <c r="H14" s="46">
        <v>4</v>
      </c>
      <c r="I14" s="85">
        <f t="shared" si="0"/>
        <v>18</v>
      </c>
      <c r="J14" s="45">
        <v>4</v>
      </c>
      <c r="K14" s="85">
        <f t="shared" si="1"/>
        <v>18</v>
      </c>
      <c r="L14" s="38">
        <f t="shared" si="2"/>
        <v>36</v>
      </c>
      <c r="M14" s="41"/>
      <c r="N14" s="42"/>
      <c r="O14" s="43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2"/>
      <c r="IS14" s="42"/>
      <c r="IT14" s="42"/>
      <c r="IU14" s="42"/>
      <c r="IV14" s="42"/>
    </row>
    <row r="15" spans="1:256" s="3" customFormat="1" ht="101.25" customHeight="1" thickBot="1">
      <c r="A15" s="61">
        <v>5</v>
      </c>
      <c r="B15" s="68">
        <v>811</v>
      </c>
      <c r="C15" s="104" t="s">
        <v>177</v>
      </c>
      <c r="D15" s="58" t="s">
        <v>178</v>
      </c>
      <c r="E15" s="59" t="s">
        <v>179</v>
      </c>
      <c r="F15" s="60" t="s">
        <v>40</v>
      </c>
      <c r="G15" s="58" t="s">
        <v>49</v>
      </c>
      <c r="H15" s="46">
        <v>5</v>
      </c>
      <c r="I15" s="85">
        <f t="shared" si="0"/>
        <v>16</v>
      </c>
      <c r="J15" s="45">
        <v>5</v>
      </c>
      <c r="K15" s="85">
        <f t="shared" si="1"/>
        <v>16</v>
      </c>
      <c r="L15" s="38">
        <f t="shared" si="2"/>
        <v>32</v>
      </c>
      <c r="M15" s="41">
        <f>I15+K15</f>
        <v>32</v>
      </c>
      <c r="N15" s="42"/>
      <c r="O15" s="43"/>
      <c r="P15" s="42">
        <f>IF(H15=1,25,0)</f>
        <v>0</v>
      </c>
      <c r="Q15" s="42">
        <f>IF(H15=2,22,0)</f>
        <v>0</v>
      </c>
      <c r="R15" s="42">
        <f>IF(H15=3,20,0)</f>
        <v>0</v>
      </c>
      <c r="S15" s="42">
        <f>IF(H15=4,18,0)</f>
        <v>0</v>
      </c>
      <c r="T15" s="42">
        <f>IF(H15=5,16,0)</f>
        <v>16</v>
      </c>
      <c r="U15" s="42">
        <f>IF(H15=6,15,0)</f>
        <v>0</v>
      </c>
      <c r="V15" s="42">
        <f>IF(H15=7,14,0)</f>
        <v>0</v>
      </c>
      <c r="W15" s="42">
        <f>IF(H15=8,13,0)</f>
        <v>0</v>
      </c>
      <c r="X15" s="42">
        <f>IF(H15=9,12,0)</f>
        <v>0</v>
      </c>
      <c r="Y15" s="42">
        <f>IF(H15=10,11,0)</f>
        <v>0</v>
      </c>
      <c r="Z15" s="42">
        <f>IF(H15=11,10,0)</f>
        <v>0</v>
      </c>
      <c r="AA15" s="42">
        <f>IF(H15=12,9,0)</f>
        <v>0</v>
      </c>
      <c r="AB15" s="42">
        <f>IF(H15=13,8,0)</f>
        <v>0</v>
      </c>
      <c r="AC15" s="42">
        <f>IF(H15=14,7,0)</f>
        <v>0</v>
      </c>
      <c r="AD15" s="42">
        <f>IF(H15=15,6,0)</f>
        <v>0</v>
      </c>
      <c r="AE15" s="42">
        <f>IF(H15=16,5,0)</f>
        <v>0</v>
      </c>
      <c r="AF15" s="42">
        <f>IF(H15=17,4,0)</f>
        <v>0</v>
      </c>
      <c r="AG15" s="42">
        <f>IF(H15=18,3,0)</f>
        <v>0</v>
      </c>
      <c r="AH15" s="42">
        <f>IF(H15=19,2,0)</f>
        <v>0</v>
      </c>
      <c r="AI15" s="42">
        <f>IF(H15=20,1,0)</f>
        <v>0</v>
      </c>
      <c r="AJ15" s="42">
        <f>IF(H15&gt;20,0,0)</f>
        <v>0</v>
      </c>
      <c r="AK15" s="42">
        <f>IF(H15="сх",0,0)</f>
        <v>0</v>
      </c>
      <c r="AL15" s="42">
        <f>SUM(P15:AJ15)</f>
        <v>16</v>
      </c>
      <c r="AM15" s="42">
        <f>IF(J15=1,25,0)</f>
        <v>0</v>
      </c>
      <c r="AN15" s="42">
        <f>IF(J15=2,22,0)</f>
        <v>0</v>
      </c>
      <c r="AO15" s="42">
        <f>IF(J15=3,20,0)</f>
        <v>0</v>
      </c>
      <c r="AP15" s="42">
        <f>IF(J15=4,18,0)</f>
        <v>0</v>
      </c>
      <c r="AQ15" s="42">
        <f>IF(J15=5,16,0)</f>
        <v>16</v>
      </c>
      <c r="AR15" s="42">
        <f>IF(J15=6,15,0)</f>
        <v>0</v>
      </c>
      <c r="AS15" s="42">
        <f>IF(J15=7,14,0)</f>
        <v>0</v>
      </c>
      <c r="AT15" s="42">
        <f>IF(J15=8,13,0)</f>
        <v>0</v>
      </c>
      <c r="AU15" s="42">
        <f>IF(J15=9,12,0)</f>
        <v>0</v>
      </c>
      <c r="AV15" s="42">
        <f>IF(J15=10,11,0)</f>
        <v>0</v>
      </c>
      <c r="AW15" s="42">
        <f>IF(J15=11,10,0)</f>
        <v>0</v>
      </c>
      <c r="AX15" s="42">
        <f>IF(J15=12,9,0)</f>
        <v>0</v>
      </c>
      <c r="AY15" s="42">
        <f>IF(J15=13,8,0)</f>
        <v>0</v>
      </c>
      <c r="AZ15" s="42">
        <f>IF(J15=14,7,0)</f>
        <v>0</v>
      </c>
      <c r="BA15" s="42">
        <f>IF(J15=15,6,0)</f>
        <v>0</v>
      </c>
      <c r="BB15" s="42">
        <f>IF(J15=16,5,0)</f>
        <v>0</v>
      </c>
      <c r="BC15" s="42">
        <f>IF(J15=17,4,0)</f>
        <v>0</v>
      </c>
      <c r="BD15" s="42">
        <f>IF(J15=18,3,0)</f>
        <v>0</v>
      </c>
      <c r="BE15" s="42">
        <f>IF(J15=19,2,0)</f>
        <v>0</v>
      </c>
      <c r="BF15" s="42">
        <f>IF(J15=20,1,0)</f>
        <v>0</v>
      </c>
      <c r="BG15" s="42">
        <f>IF(J15&gt;20,0,0)</f>
        <v>0</v>
      </c>
      <c r="BH15" s="42">
        <f>IF(J15="сх",0,0)</f>
        <v>0</v>
      </c>
      <c r="BI15" s="42">
        <f>SUM(AM15:BG15)</f>
        <v>16</v>
      </c>
      <c r="BJ15" s="42">
        <f>IF(H15=1,45,0)</f>
        <v>0</v>
      </c>
      <c r="BK15" s="42">
        <f>IF(H15=2,42,0)</f>
        <v>0</v>
      </c>
      <c r="BL15" s="42">
        <f>IF(H15=3,40,0)</f>
        <v>0</v>
      </c>
      <c r="BM15" s="42">
        <f>IF(H15=4,38,0)</f>
        <v>0</v>
      </c>
      <c r="BN15" s="42">
        <f>IF(H15=5,36,0)</f>
        <v>36</v>
      </c>
      <c r="BO15" s="42">
        <f>IF(H15=6,35,0)</f>
        <v>0</v>
      </c>
      <c r="BP15" s="42">
        <f>IF(H15=7,34,0)</f>
        <v>0</v>
      </c>
      <c r="BQ15" s="42">
        <f>IF(H15=8,33,0)</f>
        <v>0</v>
      </c>
      <c r="BR15" s="42">
        <f>IF(H15=9,32,0)</f>
        <v>0</v>
      </c>
      <c r="BS15" s="42">
        <f>IF(H15=10,31,0)</f>
        <v>0</v>
      </c>
      <c r="BT15" s="42">
        <f>IF(H15=11,30,0)</f>
        <v>0</v>
      </c>
      <c r="BU15" s="42">
        <f>IF(H15=12,29,0)</f>
        <v>0</v>
      </c>
      <c r="BV15" s="42">
        <f>IF(H15=13,28,0)</f>
        <v>0</v>
      </c>
      <c r="BW15" s="42">
        <f>IF(H15=14,27,0)</f>
        <v>0</v>
      </c>
      <c r="BX15" s="42">
        <f>IF(H15=15,26,0)</f>
        <v>0</v>
      </c>
      <c r="BY15" s="42">
        <f>IF(H15=16,25,0)</f>
        <v>0</v>
      </c>
      <c r="BZ15" s="42">
        <f>IF(H15=17,24,0)</f>
        <v>0</v>
      </c>
      <c r="CA15" s="42">
        <f>IF(H15=18,23,0)</f>
        <v>0</v>
      </c>
      <c r="CB15" s="42">
        <f>IF(H15=19,22,0)</f>
        <v>0</v>
      </c>
      <c r="CC15" s="42">
        <f>IF(H15=20,21,0)</f>
        <v>0</v>
      </c>
      <c r="CD15" s="42">
        <f>IF(H15=21,20,0)</f>
        <v>0</v>
      </c>
      <c r="CE15" s="42">
        <f>IF(H15=22,19,0)</f>
        <v>0</v>
      </c>
      <c r="CF15" s="42">
        <f>IF(H15=23,18,0)</f>
        <v>0</v>
      </c>
      <c r="CG15" s="42">
        <f>IF(H15=24,17,0)</f>
        <v>0</v>
      </c>
      <c r="CH15" s="42">
        <f>IF(H15=25,16,0)</f>
        <v>0</v>
      </c>
      <c r="CI15" s="42">
        <f>IF(H15=26,15,0)</f>
        <v>0</v>
      </c>
      <c r="CJ15" s="42">
        <f>IF(H15=27,14,0)</f>
        <v>0</v>
      </c>
      <c r="CK15" s="42">
        <f>IF(H15=28,13,0)</f>
        <v>0</v>
      </c>
      <c r="CL15" s="42">
        <f>IF(H15=29,12,0)</f>
        <v>0</v>
      </c>
      <c r="CM15" s="42">
        <f>IF(H15=30,11,0)</f>
        <v>0</v>
      </c>
      <c r="CN15" s="42">
        <f>IF(H15=31,10,0)</f>
        <v>0</v>
      </c>
      <c r="CO15" s="42">
        <f>IF(H15=32,9,0)</f>
        <v>0</v>
      </c>
      <c r="CP15" s="42">
        <f>IF(H15=33,8,0)</f>
        <v>0</v>
      </c>
      <c r="CQ15" s="42">
        <f>IF(H15=34,7,0)</f>
        <v>0</v>
      </c>
      <c r="CR15" s="42">
        <f>IF(H15=35,6,0)</f>
        <v>0</v>
      </c>
      <c r="CS15" s="42">
        <f>IF(H15=36,5,0)</f>
        <v>0</v>
      </c>
      <c r="CT15" s="42">
        <f>IF(H15=37,4,0)</f>
        <v>0</v>
      </c>
      <c r="CU15" s="42">
        <f>IF(H15=38,3,0)</f>
        <v>0</v>
      </c>
      <c r="CV15" s="42">
        <f>IF(H15=39,2,0)</f>
        <v>0</v>
      </c>
      <c r="CW15" s="42">
        <f>IF(H15=40,1,0)</f>
        <v>0</v>
      </c>
      <c r="CX15" s="42">
        <f>IF(H15&gt;20,0,0)</f>
        <v>0</v>
      </c>
      <c r="CY15" s="42">
        <f>IF(H15="сх",0,0)</f>
        <v>0</v>
      </c>
      <c r="CZ15" s="42">
        <f>SUM(BJ15:CY15)</f>
        <v>36</v>
      </c>
      <c r="DA15" s="42">
        <f>IF(J15=1,45,0)</f>
        <v>0</v>
      </c>
      <c r="DB15" s="42">
        <f>IF(J15=2,42,0)</f>
        <v>0</v>
      </c>
      <c r="DC15" s="42">
        <f>IF(J15=3,40,0)</f>
        <v>0</v>
      </c>
      <c r="DD15" s="42">
        <f>IF(J15=4,38,0)</f>
        <v>0</v>
      </c>
      <c r="DE15" s="42">
        <f>IF(J15=5,36,0)</f>
        <v>36</v>
      </c>
      <c r="DF15" s="42">
        <f>IF(J15=6,35,0)</f>
        <v>0</v>
      </c>
      <c r="DG15" s="42">
        <f>IF(J15=7,34,0)</f>
        <v>0</v>
      </c>
      <c r="DH15" s="42">
        <f>IF(J15=8,33,0)</f>
        <v>0</v>
      </c>
      <c r="DI15" s="42">
        <f>IF(J15=9,32,0)</f>
        <v>0</v>
      </c>
      <c r="DJ15" s="42">
        <f>IF(J15=10,31,0)</f>
        <v>0</v>
      </c>
      <c r="DK15" s="42">
        <f>IF(J15=11,30,0)</f>
        <v>0</v>
      </c>
      <c r="DL15" s="42">
        <f>IF(J15=12,29,0)</f>
        <v>0</v>
      </c>
      <c r="DM15" s="42">
        <f>IF(J15=13,28,0)</f>
        <v>0</v>
      </c>
      <c r="DN15" s="42">
        <f>IF(J15=14,27,0)</f>
        <v>0</v>
      </c>
      <c r="DO15" s="42">
        <f>IF(J15=15,26,0)</f>
        <v>0</v>
      </c>
      <c r="DP15" s="42">
        <f>IF(J15=16,25,0)</f>
        <v>0</v>
      </c>
      <c r="DQ15" s="42">
        <f>IF(J15=17,24,0)</f>
        <v>0</v>
      </c>
      <c r="DR15" s="42">
        <f>IF(J15=18,23,0)</f>
        <v>0</v>
      </c>
      <c r="DS15" s="42">
        <f>IF(J15=19,22,0)</f>
        <v>0</v>
      </c>
      <c r="DT15" s="42">
        <f>IF(J15=20,21,0)</f>
        <v>0</v>
      </c>
      <c r="DU15" s="42">
        <f>IF(J15=21,20,0)</f>
        <v>0</v>
      </c>
      <c r="DV15" s="42">
        <f>IF(J15=22,19,0)</f>
        <v>0</v>
      </c>
      <c r="DW15" s="42">
        <f>IF(J15=23,18,0)</f>
        <v>0</v>
      </c>
      <c r="DX15" s="42">
        <f>IF(J15=24,17,0)</f>
        <v>0</v>
      </c>
      <c r="DY15" s="42">
        <f>IF(J15=25,16,0)</f>
        <v>0</v>
      </c>
      <c r="DZ15" s="42">
        <f>IF(J15=26,15,0)</f>
        <v>0</v>
      </c>
      <c r="EA15" s="42">
        <f>IF(J15=27,14,0)</f>
        <v>0</v>
      </c>
      <c r="EB15" s="42">
        <f>IF(J15=28,13,0)</f>
        <v>0</v>
      </c>
      <c r="EC15" s="42">
        <f>IF(J15=29,12,0)</f>
        <v>0</v>
      </c>
      <c r="ED15" s="42">
        <f>IF(J15=30,11,0)</f>
        <v>0</v>
      </c>
      <c r="EE15" s="42">
        <f>IF(J15=31,10,0)</f>
        <v>0</v>
      </c>
      <c r="EF15" s="42">
        <f>IF(J15=32,9,0)</f>
        <v>0</v>
      </c>
      <c r="EG15" s="42">
        <f>IF(J15=33,8,0)</f>
        <v>0</v>
      </c>
      <c r="EH15" s="42">
        <f>IF(J15=34,7,0)</f>
        <v>0</v>
      </c>
      <c r="EI15" s="42">
        <f>IF(J15=35,6,0)</f>
        <v>0</v>
      </c>
      <c r="EJ15" s="42">
        <f>IF(J15=36,5,0)</f>
        <v>0</v>
      </c>
      <c r="EK15" s="42">
        <f>IF(J15=37,4,0)</f>
        <v>0</v>
      </c>
      <c r="EL15" s="42">
        <f>IF(J15=38,3,0)</f>
        <v>0</v>
      </c>
      <c r="EM15" s="42">
        <f>IF(J15=39,2,0)</f>
        <v>0</v>
      </c>
      <c r="EN15" s="42">
        <f>IF(J15=40,1,0)</f>
        <v>0</v>
      </c>
      <c r="EO15" s="42">
        <f>IF(J15&gt;20,0,0)</f>
        <v>0</v>
      </c>
      <c r="EP15" s="42">
        <f>IF(J15="сх",0,0)</f>
        <v>0</v>
      </c>
      <c r="EQ15" s="42">
        <f>SUM(DA15:EP15)</f>
        <v>36</v>
      </c>
      <c r="ER15" s="42"/>
      <c r="ES15" s="42">
        <f>IF(H15="сх","ноль",IF(H15&gt;0,H15,"Ноль"))</f>
        <v>5</v>
      </c>
      <c r="ET15" s="42">
        <f>IF(J15="сх","ноль",IF(J15&gt;0,J15,"Ноль"))</f>
        <v>5</v>
      </c>
      <c r="EU15" s="42"/>
      <c r="EV15" s="42">
        <f>MIN(ES15,ET15)</f>
        <v>5</v>
      </c>
      <c r="EW15" s="42" t="e">
        <f>IF(L15=#REF!,IF(J15&lt;#REF!,#REF!,FA15),#REF!)</f>
        <v>#REF!</v>
      </c>
      <c r="EX15" s="42" t="e">
        <f>IF(L15=#REF!,IF(J15&lt;#REF!,0,1))</f>
        <v>#REF!</v>
      </c>
      <c r="EY15" s="42" t="e">
        <f>IF(AND(EV15&gt;=21,EV15&lt;&gt;0),EV15,IF(L15&lt;#REF!,"СТОП",EW15+EX15))</f>
        <v>#REF!</v>
      </c>
      <c r="EZ15" s="42"/>
      <c r="FA15" s="42">
        <v>15</v>
      </c>
      <c r="FB15" s="42">
        <v>16</v>
      </c>
      <c r="FC15" s="42"/>
      <c r="FD15" s="44">
        <f>IF(H15=1,25,0)</f>
        <v>0</v>
      </c>
      <c r="FE15" s="44">
        <f>IF(H15=2,22,0)</f>
        <v>0</v>
      </c>
      <c r="FF15" s="44">
        <f>IF(H15=3,20,0)</f>
        <v>0</v>
      </c>
      <c r="FG15" s="44">
        <f>IF(H15=4,18,0)</f>
        <v>0</v>
      </c>
      <c r="FH15" s="44">
        <f>IF(H15=5,16,0)</f>
        <v>16</v>
      </c>
      <c r="FI15" s="44">
        <f>IF(H15=6,15,0)</f>
        <v>0</v>
      </c>
      <c r="FJ15" s="44">
        <f>IF(H15=7,14,0)</f>
        <v>0</v>
      </c>
      <c r="FK15" s="44">
        <f>IF(H15=8,13,0)</f>
        <v>0</v>
      </c>
      <c r="FL15" s="44">
        <f>IF(H15=9,12,0)</f>
        <v>0</v>
      </c>
      <c r="FM15" s="44">
        <f>IF(H15=10,11,0)</f>
        <v>0</v>
      </c>
      <c r="FN15" s="44">
        <f>IF(H15=11,10,0)</f>
        <v>0</v>
      </c>
      <c r="FO15" s="44">
        <f>IF(H15=12,9,0)</f>
        <v>0</v>
      </c>
      <c r="FP15" s="44">
        <f>IF(H15=13,8,0)</f>
        <v>0</v>
      </c>
      <c r="FQ15" s="44">
        <f>IF(H15=14,7,0)</f>
        <v>0</v>
      </c>
      <c r="FR15" s="44">
        <f>IF(H15=15,6,0)</f>
        <v>0</v>
      </c>
      <c r="FS15" s="44">
        <f>IF(H15=16,5,0)</f>
        <v>0</v>
      </c>
      <c r="FT15" s="44">
        <f>IF(H15=17,4,0)</f>
        <v>0</v>
      </c>
      <c r="FU15" s="44">
        <f>IF(H15=18,3,0)</f>
        <v>0</v>
      </c>
      <c r="FV15" s="44">
        <f>IF(H15=19,2,0)</f>
        <v>0</v>
      </c>
      <c r="FW15" s="44">
        <f>IF(H15=20,1,0)</f>
        <v>0</v>
      </c>
      <c r="FX15" s="44">
        <f>IF(H15&gt;20,0,0)</f>
        <v>0</v>
      </c>
      <c r="FY15" s="44">
        <f>IF(H15="сх",0,0)</f>
        <v>0</v>
      </c>
      <c r="FZ15" s="44">
        <f>SUM(FD15:FY15)</f>
        <v>16</v>
      </c>
      <c r="GA15" s="44">
        <f>IF(J15=1,25,0)</f>
        <v>0</v>
      </c>
      <c r="GB15" s="44">
        <f>IF(J15=2,22,0)</f>
        <v>0</v>
      </c>
      <c r="GC15" s="44">
        <f>IF(J15=3,20,0)</f>
        <v>0</v>
      </c>
      <c r="GD15" s="44">
        <f>IF(J15=4,18,0)</f>
        <v>0</v>
      </c>
      <c r="GE15" s="44">
        <f>IF(J15=5,16,0)</f>
        <v>16</v>
      </c>
      <c r="GF15" s="44">
        <f>IF(J15=6,15,0)</f>
        <v>0</v>
      </c>
      <c r="GG15" s="44">
        <f>IF(J15=7,14,0)</f>
        <v>0</v>
      </c>
      <c r="GH15" s="44">
        <f>IF(J15=8,13,0)</f>
        <v>0</v>
      </c>
      <c r="GI15" s="44">
        <f>IF(J15=9,12,0)</f>
        <v>0</v>
      </c>
      <c r="GJ15" s="44">
        <f>IF(J15=10,11,0)</f>
        <v>0</v>
      </c>
      <c r="GK15" s="44">
        <f>IF(J15=11,10,0)</f>
        <v>0</v>
      </c>
      <c r="GL15" s="44">
        <f>IF(J15=12,9,0)</f>
        <v>0</v>
      </c>
      <c r="GM15" s="44">
        <f>IF(J15=13,8,0)</f>
        <v>0</v>
      </c>
      <c r="GN15" s="44">
        <f>IF(J15=14,7,0)</f>
        <v>0</v>
      </c>
      <c r="GO15" s="44">
        <f>IF(J15=15,6,0)</f>
        <v>0</v>
      </c>
      <c r="GP15" s="44">
        <f>IF(J15=16,5,0)</f>
        <v>0</v>
      </c>
      <c r="GQ15" s="44">
        <f>IF(J15=17,4,0)</f>
        <v>0</v>
      </c>
      <c r="GR15" s="44">
        <f>IF(J15=18,3,0)</f>
        <v>0</v>
      </c>
      <c r="GS15" s="44">
        <f>IF(J15=19,2,0)</f>
        <v>0</v>
      </c>
      <c r="GT15" s="44">
        <f>IF(J15=20,1,0)</f>
        <v>0</v>
      </c>
      <c r="GU15" s="44">
        <f>IF(J15&gt;20,0,0)</f>
        <v>0</v>
      </c>
      <c r="GV15" s="44">
        <f>IF(J15="сх",0,0)</f>
        <v>0</v>
      </c>
      <c r="GW15" s="44">
        <f>SUM(GA15:GV15)</f>
        <v>16</v>
      </c>
      <c r="GX15" s="44">
        <f>IF(H15=1,100,0)</f>
        <v>0</v>
      </c>
      <c r="GY15" s="44">
        <f>IF(H15=2,98,0)</f>
        <v>0</v>
      </c>
      <c r="GZ15" s="44">
        <f>IF(H15=3,95,0)</f>
        <v>0</v>
      </c>
      <c r="HA15" s="44">
        <f>IF(H15=4,93,0)</f>
        <v>0</v>
      </c>
      <c r="HB15" s="44">
        <f>IF(H15=5,90,0)</f>
        <v>90</v>
      </c>
      <c r="HC15" s="44">
        <f>IF(H15=6,88,0)</f>
        <v>0</v>
      </c>
      <c r="HD15" s="44">
        <f>IF(H15=7,85,0)</f>
        <v>0</v>
      </c>
      <c r="HE15" s="44">
        <f>IF(H15=8,83,0)</f>
        <v>0</v>
      </c>
      <c r="HF15" s="44">
        <f>IF(H15=9,80,0)</f>
        <v>0</v>
      </c>
      <c r="HG15" s="44">
        <f>IF(H15=10,78,0)</f>
        <v>0</v>
      </c>
      <c r="HH15" s="44">
        <f>IF(H15=11,75,0)</f>
        <v>0</v>
      </c>
      <c r="HI15" s="44">
        <f>IF(H15=12,73,0)</f>
        <v>0</v>
      </c>
      <c r="HJ15" s="44">
        <f>IF(H15=13,70,0)</f>
        <v>0</v>
      </c>
      <c r="HK15" s="44">
        <f>IF(H15=14,68,0)</f>
        <v>0</v>
      </c>
      <c r="HL15" s="44">
        <f>IF(H15=15,65,0)</f>
        <v>0</v>
      </c>
      <c r="HM15" s="44">
        <f>IF(H15=16,63,0)</f>
        <v>0</v>
      </c>
      <c r="HN15" s="44">
        <f>IF(H15=17,60,0)</f>
        <v>0</v>
      </c>
      <c r="HO15" s="44">
        <f>IF(H15=18,58,0)</f>
        <v>0</v>
      </c>
      <c r="HP15" s="44">
        <f>IF(H15=19,55,0)</f>
        <v>0</v>
      </c>
      <c r="HQ15" s="44">
        <f>IF(H15=20,53,0)</f>
        <v>0</v>
      </c>
      <c r="HR15" s="44">
        <f>IF(H15&gt;20,0,0)</f>
        <v>0</v>
      </c>
      <c r="HS15" s="44">
        <f>IF(H15="сх",0,0)</f>
        <v>0</v>
      </c>
      <c r="HT15" s="44">
        <f>SUM(GX15:HS15)</f>
        <v>90</v>
      </c>
      <c r="HU15" s="44">
        <f>IF(J15=1,100,0)</f>
        <v>0</v>
      </c>
      <c r="HV15" s="44">
        <f>IF(J15=2,98,0)</f>
        <v>0</v>
      </c>
      <c r="HW15" s="44">
        <f>IF(J15=3,95,0)</f>
        <v>0</v>
      </c>
      <c r="HX15" s="44">
        <f>IF(J15=4,93,0)</f>
        <v>0</v>
      </c>
      <c r="HY15" s="44">
        <f>IF(J15=5,90,0)</f>
        <v>90</v>
      </c>
      <c r="HZ15" s="44">
        <f>IF(J15=6,88,0)</f>
        <v>0</v>
      </c>
      <c r="IA15" s="44">
        <f>IF(J15=7,85,0)</f>
        <v>0</v>
      </c>
      <c r="IB15" s="44">
        <f>IF(J15=8,83,0)</f>
        <v>0</v>
      </c>
      <c r="IC15" s="44">
        <f>IF(J15=9,80,0)</f>
        <v>0</v>
      </c>
      <c r="ID15" s="44">
        <f>IF(J15=10,78,0)</f>
        <v>0</v>
      </c>
      <c r="IE15" s="44">
        <f>IF(J15=11,75,0)</f>
        <v>0</v>
      </c>
      <c r="IF15" s="44">
        <f>IF(J15=12,73,0)</f>
        <v>0</v>
      </c>
      <c r="IG15" s="44">
        <f>IF(J15=13,70,0)</f>
        <v>0</v>
      </c>
      <c r="IH15" s="44">
        <f>IF(J15=14,68,0)</f>
        <v>0</v>
      </c>
      <c r="II15" s="44">
        <f>IF(J15=15,65,0)</f>
        <v>0</v>
      </c>
      <c r="IJ15" s="44">
        <f>IF(J15=16,63,0)</f>
        <v>0</v>
      </c>
      <c r="IK15" s="44">
        <f>IF(J15=17,60,0)</f>
        <v>0</v>
      </c>
      <c r="IL15" s="44">
        <f>IF(J15=18,58,0)</f>
        <v>0</v>
      </c>
      <c r="IM15" s="44">
        <f>IF(J15=19,55,0)</f>
        <v>0</v>
      </c>
      <c r="IN15" s="44">
        <f>IF(J15=20,53,0)</f>
        <v>0</v>
      </c>
      <c r="IO15" s="44">
        <f>IF(J15&gt;20,0,0)</f>
        <v>0</v>
      </c>
      <c r="IP15" s="44">
        <f>IF(J15="сх",0,0)</f>
        <v>0</v>
      </c>
      <c r="IQ15" s="44">
        <f>SUM(HU15:IP15)</f>
        <v>90</v>
      </c>
      <c r="IR15" s="42"/>
      <c r="IS15" s="42"/>
      <c r="IT15" s="42"/>
      <c r="IU15" s="42"/>
      <c r="IV15" s="42"/>
    </row>
    <row r="16" spans="1:256" s="3" customFormat="1" ht="101.25" customHeight="1">
      <c r="A16" s="61">
        <v>6</v>
      </c>
      <c r="B16" s="68">
        <v>121</v>
      </c>
      <c r="C16" s="104" t="s">
        <v>180</v>
      </c>
      <c r="D16" s="58" t="s">
        <v>178</v>
      </c>
      <c r="E16" s="59" t="s">
        <v>181</v>
      </c>
      <c r="F16" s="60" t="s">
        <v>40</v>
      </c>
      <c r="G16" s="58" t="s">
        <v>44</v>
      </c>
      <c r="H16" s="101">
        <v>6</v>
      </c>
      <c r="I16" s="85">
        <f t="shared" si="0"/>
        <v>15</v>
      </c>
      <c r="J16" s="102">
        <v>6</v>
      </c>
      <c r="K16" s="85">
        <f t="shared" si="1"/>
        <v>15</v>
      </c>
      <c r="L16" s="38">
        <f t="shared" si="2"/>
        <v>30</v>
      </c>
      <c r="M16" s="41"/>
      <c r="N16" s="42"/>
      <c r="O16" s="43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2"/>
      <c r="IS16" s="42"/>
      <c r="IT16" s="42"/>
      <c r="IU16" s="42"/>
      <c r="IV16" s="42"/>
    </row>
    <row r="17" spans="1:256" s="3" customFormat="1" ht="97.5" thickBot="1">
      <c r="A17" s="115" t="s">
        <v>79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7"/>
      <c r="M17" s="41">
        <f>I17+K17</f>
        <v>0</v>
      </c>
      <c r="N17" s="42"/>
      <c r="O17" s="43"/>
      <c r="P17" s="42">
        <f>IF(H17=1,25,0)</f>
        <v>0</v>
      </c>
      <c r="Q17" s="42">
        <f>IF(H17=2,22,0)</f>
        <v>0</v>
      </c>
      <c r="R17" s="42">
        <f>IF(H17=3,20,0)</f>
        <v>0</v>
      </c>
      <c r="S17" s="42">
        <f>IF(H17=4,18,0)</f>
        <v>0</v>
      </c>
      <c r="T17" s="42">
        <f>IF(H17=5,16,0)</f>
        <v>0</v>
      </c>
      <c r="U17" s="42">
        <f>IF(H17=6,15,0)</f>
        <v>0</v>
      </c>
      <c r="V17" s="42">
        <f>IF(H17=7,14,0)</f>
        <v>0</v>
      </c>
      <c r="W17" s="42">
        <f>IF(H17=8,13,0)</f>
        <v>0</v>
      </c>
      <c r="X17" s="42">
        <f>IF(H17=9,12,0)</f>
        <v>0</v>
      </c>
      <c r="Y17" s="42">
        <f>IF(H17=10,11,0)</f>
        <v>0</v>
      </c>
      <c r="Z17" s="42">
        <f>IF(H17=11,10,0)</f>
        <v>0</v>
      </c>
      <c r="AA17" s="42">
        <f>IF(H17=12,9,0)</f>
        <v>0</v>
      </c>
      <c r="AB17" s="42">
        <f>IF(H17=13,8,0)</f>
        <v>0</v>
      </c>
      <c r="AC17" s="42">
        <f>IF(H17=14,7,0)</f>
        <v>0</v>
      </c>
      <c r="AD17" s="42">
        <f>IF(H17=15,6,0)</f>
        <v>0</v>
      </c>
      <c r="AE17" s="42">
        <f>IF(H17=16,5,0)</f>
        <v>0</v>
      </c>
      <c r="AF17" s="42">
        <f>IF(H17=17,4,0)</f>
        <v>0</v>
      </c>
      <c r="AG17" s="42">
        <f>IF(H17=18,3,0)</f>
        <v>0</v>
      </c>
      <c r="AH17" s="42">
        <f>IF(H17=19,2,0)</f>
        <v>0</v>
      </c>
      <c r="AI17" s="42">
        <f>IF(H17=20,1,0)</f>
        <v>0</v>
      </c>
      <c r="AJ17" s="42">
        <f>IF(H17&gt;20,0,0)</f>
        <v>0</v>
      </c>
      <c r="AK17" s="42">
        <f>IF(H17="сх",0,0)</f>
        <v>0</v>
      </c>
      <c r="AL17" s="42">
        <f>SUM(P17:AJ17)</f>
        <v>0</v>
      </c>
      <c r="AM17" s="42">
        <f>IF(J17=1,25,0)</f>
        <v>0</v>
      </c>
      <c r="AN17" s="42">
        <f>IF(J17=2,22,0)</f>
        <v>0</v>
      </c>
      <c r="AO17" s="42">
        <f>IF(J17=3,20,0)</f>
        <v>0</v>
      </c>
      <c r="AP17" s="42">
        <f>IF(J17=4,18,0)</f>
        <v>0</v>
      </c>
      <c r="AQ17" s="42">
        <f>IF(J17=5,16,0)</f>
        <v>0</v>
      </c>
      <c r="AR17" s="42">
        <f>IF(J17=6,15,0)</f>
        <v>0</v>
      </c>
      <c r="AS17" s="42">
        <f>IF(J17=7,14,0)</f>
        <v>0</v>
      </c>
      <c r="AT17" s="42">
        <f>IF(J17=8,13,0)</f>
        <v>0</v>
      </c>
      <c r="AU17" s="42">
        <f>IF(J17=9,12,0)</f>
        <v>0</v>
      </c>
      <c r="AV17" s="42">
        <f>IF(J17=10,11,0)</f>
        <v>0</v>
      </c>
      <c r="AW17" s="42">
        <f>IF(J17=11,10,0)</f>
        <v>0</v>
      </c>
      <c r="AX17" s="42">
        <f>IF(J17=12,9,0)</f>
        <v>0</v>
      </c>
      <c r="AY17" s="42">
        <f>IF(J17=13,8,0)</f>
        <v>0</v>
      </c>
      <c r="AZ17" s="42">
        <f>IF(J17=14,7,0)</f>
        <v>0</v>
      </c>
      <c r="BA17" s="42">
        <f>IF(J17=15,6,0)</f>
        <v>0</v>
      </c>
      <c r="BB17" s="42">
        <f>IF(J17=16,5,0)</f>
        <v>0</v>
      </c>
      <c r="BC17" s="42">
        <f>IF(J17=17,4,0)</f>
        <v>0</v>
      </c>
      <c r="BD17" s="42">
        <f>IF(J17=18,3,0)</f>
        <v>0</v>
      </c>
      <c r="BE17" s="42">
        <f>IF(J17=19,2,0)</f>
        <v>0</v>
      </c>
      <c r="BF17" s="42">
        <f>IF(J17=20,1,0)</f>
        <v>0</v>
      </c>
      <c r="BG17" s="42">
        <f>IF(J17&gt;20,0,0)</f>
        <v>0</v>
      </c>
      <c r="BH17" s="42">
        <f>IF(J17="сх",0,0)</f>
        <v>0</v>
      </c>
      <c r="BI17" s="42">
        <f>SUM(AM17:BG17)</f>
        <v>0</v>
      </c>
      <c r="BJ17" s="42">
        <f>IF(H17=1,45,0)</f>
        <v>0</v>
      </c>
      <c r="BK17" s="42">
        <f>IF(H17=2,42,0)</f>
        <v>0</v>
      </c>
      <c r="BL17" s="42">
        <f>IF(H17=3,40,0)</f>
        <v>0</v>
      </c>
      <c r="BM17" s="42">
        <f>IF(H17=4,38,0)</f>
        <v>0</v>
      </c>
      <c r="BN17" s="42">
        <f>IF(H17=5,36,0)</f>
        <v>0</v>
      </c>
      <c r="BO17" s="42">
        <f>IF(H17=6,35,0)</f>
        <v>0</v>
      </c>
      <c r="BP17" s="42">
        <f>IF(H17=7,34,0)</f>
        <v>0</v>
      </c>
      <c r="BQ17" s="42">
        <f>IF(H17=8,33,0)</f>
        <v>0</v>
      </c>
      <c r="BR17" s="42">
        <f>IF(H17=9,32,0)</f>
        <v>0</v>
      </c>
      <c r="BS17" s="42">
        <f>IF(H17=10,31,0)</f>
        <v>0</v>
      </c>
      <c r="BT17" s="42">
        <f>IF(H17=11,30,0)</f>
        <v>0</v>
      </c>
      <c r="BU17" s="42">
        <f>IF(H17=12,29,0)</f>
        <v>0</v>
      </c>
      <c r="BV17" s="42">
        <f>IF(H17=13,28,0)</f>
        <v>0</v>
      </c>
      <c r="BW17" s="42">
        <f>IF(H17=14,27,0)</f>
        <v>0</v>
      </c>
      <c r="BX17" s="42">
        <f>IF(H17=15,26,0)</f>
        <v>0</v>
      </c>
      <c r="BY17" s="42">
        <f>IF(H17=16,25,0)</f>
        <v>0</v>
      </c>
      <c r="BZ17" s="42">
        <f>IF(H17=17,24,0)</f>
        <v>0</v>
      </c>
      <c r="CA17" s="42">
        <f>IF(H17=18,23,0)</f>
        <v>0</v>
      </c>
      <c r="CB17" s="42">
        <f>IF(H17=19,22,0)</f>
        <v>0</v>
      </c>
      <c r="CC17" s="42">
        <f>IF(H17=20,21,0)</f>
        <v>0</v>
      </c>
      <c r="CD17" s="42">
        <f>IF(H17=21,20,0)</f>
        <v>0</v>
      </c>
      <c r="CE17" s="42">
        <f>IF(H17=22,19,0)</f>
        <v>0</v>
      </c>
      <c r="CF17" s="42">
        <f>IF(H17=23,18,0)</f>
        <v>0</v>
      </c>
      <c r="CG17" s="42">
        <f>IF(H17=24,17,0)</f>
        <v>0</v>
      </c>
      <c r="CH17" s="42">
        <f>IF(H17=25,16,0)</f>
        <v>0</v>
      </c>
      <c r="CI17" s="42">
        <f>IF(H17=26,15,0)</f>
        <v>0</v>
      </c>
      <c r="CJ17" s="42">
        <f>IF(H17=27,14,0)</f>
        <v>0</v>
      </c>
      <c r="CK17" s="42">
        <f>IF(H17=28,13,0)</f>
        <v>0</v>
      </c>
      <c r="CL17" s="42">
        <f>IF(H17=29,12,0)</f>
        <v>0</v>
      </c>
      <c r="CM17" s="42">
        <f>IF(H17=30,11,0)</f>
        <v>0</v>
      </c>
      <c r="CN17" s="42">
        <f>IF(H17=31,10,0)</f>
        <v>0</v>
      </c>
      <c r="CO17" s="42">
        <f>IF(H17=32,9,0)</f>
        <v>0</v>
      </c>
      <c r="CP17" s="42">
        <f>IF(H17=33,8,0)</f>
        <v>0</v>
      </c>
      <c r="CQ17" s="42">
        <f>IF(H17=34,7,0)</f>
        <v>0</v>
      </c>
      <c r="CR17" s="42">
        <f>IF(H17=35,6,0)</f>
        <v>0</v>
      </c>
      <c r="CS17" s="42">
        <f>IF(H17=36,5,0)</f>
        <v>0</v>
      </c>
      <c r="CT17" s="42">
        <f>IF(H17=37,4,0)</f>
        <v>0</v>
      </c>
      <c r="CU17" s="42">
        <f>IF(H17=38,3,0)</f>
        <v>0</v>
      </c>
      <c r="CV17" s="42">
        <f>IF(H17=39,2,0)</f>
        <v>0</v>
      </c>
      <c r="CW17" s="42">
        <f>IF(H17=40,1,0)</f>
        <v>0</v>
      </c>
      <c r="CX17" s="42">
        <f>IF(H17&gt;20,0,0)</f>
        <v>0</v>
      </c>
      <c r="CY17" s="42">
        <f>IF(H17="сх",0,0)</f>
        <v>0</v>
      </c>
      <c r="CZ17" s="42">
        <f>SUM(BJ17:CY17)</f>
        <v>0</v>
      </c>
      <c r="DA17" s="42">
        <f>IF(J17=1,45,0)</f>
        <v>0</v>
      </c>
      <c r="DB17" s="42">
        <f>IF(J17=2,42,0)</f>
        <v>0</v>
      </c>
      <c r="DC17" s="42">
        <f>IF(J17=3,40,0)</f>
        <v>0</v>
      </c>
      <c r="DD17" s="42">
        <f>IF(J17=4,38,0)</f>
        <v>0</v>
      </c>
      <c r="DE17" s="42">
        <f>IF(J17=5,36,0)</f>
        <v>0</v>
      </c>
      <c r="DF17" s="42">
        <f>IF(J17=6,35,0)</f>
        <v>0</v>
      </c>
      <c r="DG17" s="42">
        <f>IF(J17=7,34,0)</f>
        <v>0</v>
      </c>
      <c r="DH17" s="42">
        <f>IF(J17=8,33,0)</f>
        <v>0</v>
      </c>
      <c r="DI17" s="42">
        <f>IF(J17=9,32,0)</f>
        <v>0</v>
      </c>
      <c r="DJ17" s="42">
        <f>IF(J17=10,31,0)</f>
        <v>0</v>
      </c>
      <c r="DK17" s="42">
        <f>IF(J17=11,30,0)</f>
        <v>0</v>
      </c>
      <c r="DL17" s="42">
        <f>IF(J17=12,29,0)</f>
        <v>0</v>
      </c>
      <c r="DM17" s="42">
        <f>IF(J17=13,28,0)</f>
        <v>0</v>
      </c>
      <c r="DN17" s="42">
        <f>IF(J17=14,27,0)</f>
        <v>0</v>
      </c>
      <c r="DO17" s="42">
        <f>IF(J17=15,26,0)</f>
        <v>0</v>
      </c>
      <c r="DP17" s="42">
        <f>IF(J17=16,25,0)</f>
        <v>0</v>
      </c>
      <c r="DQ17" s="42">
        <f>IF(J17=17,24,0)</f>
        <v>0</v>
      </c>
      <c r="DR17" s="42">
        <f>IF(J17=18,23,0)</f>
        <v>0</v>
      </c>
      <c r="DS17" s="42">
        <f>IF(J17=19,22,0)</f>
        <v>0</v>
      </c>
      <c r="DT17" s="42">
        <f>IF(J17=20,21,0)</f>
        <v>0</v>
      </c>
      <c r="DU17" s="42">
        <f>IF(J17=21,20,0)</f>
        <v>0</v>
      </c>
      <c r="DV17" s="42">
        <f>IF(J17=22,19,0)</f>
        <v>0</v>
      </c>
      <c r="DW17" s="42">
        <f>IF(J17=23,18,0)</f>
        <v>0</v>
      </c>
      <c r="DX17" s="42">
        <f>IF(J17=24,17,0)</f>
        <v>0</v>
      </c>
      <c r="DY17" s="42">
        <f>IF(J17=25,16,0)</f>
        <v>0</v>
      </c>
      <c r="DZ17" s="42">
        <f>IF(J17=26,15,0)</f>
        <v>0</v>
      </c>
      <c r="EA17" s="42">
        <f>IF(J17=27,14,0)</f>
        <v>0</v>
      </c>
      <c r="EB17" s="42">
        <f>IF(J17=28,13,0)</f>
        <v>0</v>
      </c>
      <c r="EC17" s="42">
        <f>IF(J17=29,12,0)</f>
        <v>0</v>
      </c>
      <c r="ED17" s="42">
        <f>IF(J17=30,11,0)</f>
        <v>0</v>
      </c>
      <c r="EE17" s="42">
        <f>IF(J17=31,10,0)</f>
        <v>0</v>
      </c>
      <c r="EF17" s="42">
        <f>IF(J17=32,9,0)</f>
        <v>0</v>
      </c>
      <c r="EG17" s="42">
        <f>IF(J17=33,8,0)</f>
        <v>0</v>
      </c>
      <c r="EH17" s="42">
        <f>IF(J17=34,7,0)</f>
        <v>0</v>
      </c>
      <c r="EI17" s="42">
        <f>IF(J17=35,6,0)</f>
        <v>0</v>
      </c>
      <c r="EJ17" s="42">
        <f>IF(J17=36,5,0)</f>
        <v>0</v>
      </c>
      <c r="EK17" s="42">
        <f>IF(J17=37,4,0)</f>
        <v>0</v>
      </c>
      <c r="EL17" s="42">
        <f>IF(J17=38,3,0)</f>
        <v>0</v>
      </c>
      <c r="EM17" s="42">
        <f>IF(J17=39,2,0)</f>
        <v>0</v>
      </c>
      <c r="EN17" s="42">
        <f>IF(J17=40,1,0)</f>
        <v>0</v>
      </c>
      <c r="EO17" s="42">
        <f>IF(J17&gt;20,0,0)</f>
        <v>0</v>
      </c>
      <c r="EP17" s="42">
        <f>IF(J17="сх",0,0)</f>
        <v>0</v>
      </c>
      <c r="EQ17" s="42">
        <f>SUM(DA17:EP17)</f>
        <v>0</v>
      </c>
      <c r="ER17" s="42"/>
      <c r="ES17" s="42" t="str">
        <f>IF(H17="сх","ноль",IF(H17&gt;0,H17,"Ноль"))</f>
        <v>Ноль</v>
      </c>
      <c r="ET17" s="42" t="str">
        <f>IF(J17="сх","ноль",IF(J17&gt;0,J17,"Ноль"))</f>
        <v>Ноль</v>
      </c>
      <c r="EU17" s="42"/>
      <c r="EV17" s="42">
        <f>MIN(ES17,ET17)</f>
        <v>0</v>
      </c>
      <c r="EW17" s="42" t="e">
        <f>IF(L17=#REF!,IF(J17&lt;#REF!,#REF!,FA17),#REF!)</f>
        <v>#REF!</v>
      </c>
      <c r="EX17" s="42" t="e">
        <f>IF(L17=#REF!,IF(J17&lt;#REF!,0,1))</f>
        <v>#REF!</v>
      </c>
      <c r="EY17" s="42" t="e">
        <f>IF(AND(EV17&gt;=21,EV17&lt;&gt;0),EV17,IF(L17&lt;#REF!,"СТОП",EW17+EX17))</f>
        <v>#REF!</v>
      </c>
      <c r="EZ17" s="42"/>
      <c r="FA17" s="42">
        <v>15</v>
      </c>
      <c r="FB17" s="42">
        <v>16</v>
      </c>
      <c r="FC17" s="42"/>
      <c r="FD17" s="44">
        <f>IF(H17=1,25,0)</f>
        <v>0</v>
      </c>
      <c r="FE17" s="44">
        <f>IF(H17=2,22,0)</f>
        <v>0</v>
      </c>
      <c r="FF17" s="44">
        <f>IF(H17=3,20,0)</f>
        <v>0</v>
      </c>
      <c r="FG17" s="44">
        <f>IF(H17=4,18,0)</f>
        <v>0</v>
      </c>
      <c r="FH17" s="44">
        <f>IF(H17=5,16,0)</f>
        <v>0</v>
      </c>
      <c r="FI17" s="44">
        <f>IF(H17=6,15,0)</f>
        <v>0</v>
      </c>
      <c r="FJ17" s="44">
        <f>IF(H17=7,14,0)</f>
        <v>0</v>
      </c>
      <c r="FK17" s="44">
        <f>IF(H17=8,13,0)</f>
        <v>0</v>
      </c>
      <c r="FL17" s="44">
        <f>IF(H17=9,12,0)</f>
        <v>0</v>
      </c>
      <c r="FM17" s="44">
        <f>IF(H17=10,11,0)</f>
        <v>0</v>
      </c>
      <c r="FN17" s="44">
        <f>IF(H17=11,10,0)</f>
        <v>0</v>
      </c>
      <c r="FO17" s="44">
        <f>IF(H17=12,9,0)</f>
        <v>0</v>
      </c>
      <c r="FP17" s="44">
        <f>IF(H17=13,8,0)</f>
        <v>0</v>
      </c>
      <c r="FQ17" s="44">
        <f>IF(H17=14,7,0)</f>
        <v>0</v>
      </c>
      <c r="FR17" s="44">
        <f>IF(H17=15,6,0)</f>
        <v>0</v>
      </c>
      <c r="FS17" s="44">
        <f>IF(H17=16,5,0)</f>
        <v>0</v>
      </c>
      <c r="FT17" s="44">
        <f>IF(H17=17,4,0)</f>
        <v>0</v>
      </c>
      <c r="FU17" s="44">
        <f>IF(H17=18,3,0)</f>
        <v>0</v>
      </c>
      <c r="FV17" s="44">
        <f>IF(H17=19,2,0)</f>
        <v>0</v>
      </c>
      <c r="FW17" s="44">
        <f>IF(H17=20,1,0)</f>
        <v>0</v>
      </c>
      <c r="FX17" s="44">
        <f>IF(H17&gt;20,0,0)</f>
        <v>0</v>
      </c>
      <c r="FY17" s="44">
        <f>IF(H17="сх",0,0)</f>
        <v>0</v>
      </c>
      <c r="FZ17" s="44">
        <f>SUM(FD17:FY17)</f>
        <v>0</v>
      </c>
      <c r="GA17" s="44">
        <f>IF(J17=1,25,0)</f>
        <v>0</v>
      </c>
      <c r="GB17" s="44">
        <f>IF(J17=2,22,0)</f>
        <v>0</v>
      </c>
      <c r="GC17" s="44">
        <f>IF(J17=3,20,0)</f>
        <v>0</v>
      </c>
      <c r="GD17" s="44">
        <f>IF(J17=4,18,0)</f>
        <v>0</v>
      </c>
      <c r="GE17" s="44">
        <f>IF(J17=5,16,0)</f>
        <v>0</v>
      </c>
      <c r="GF17" s="44">
        <f>IF(J17=6,15,0)</f>
        <v>0</v>
      </c>
      <c r="GG17" s="44">
        <f>IF(J17=7,14,0)</f>
        <v>0</v>
      </c>
      <c r="GH17" s="44">
        <f>IF(J17=8,13,0)</f>
        <v>0</v>
      </c>
      <c r="GI17" s="44">
        <f>IF(J17=9,12,0)</f>
        <v>0</v>
      </c>
      <c r="GJ17" s="44">
        <f>IF(J17=10,11,0)</f>
        <v>0</v>
      </c>
      <c r="GK17" s="44">
        <f>IF(J17=11,10,0)</f>
        <v>0</v>
      </c>
      <c r="GL17" s="44">
        <f>IF(J17=12,9,0)</f>
        <v>0</v>
      </c>
      <c r="GM17" s="44">
        <f>IF(J17=13,8,0)</f>
        <v>0</v>
      </c>
      <c r="GN17" s="44">
        <f>IF(J17=14,7,0)</f>
        <v>0</v>
      </c>
      <c r="GO17" s="44">
        <f>IF(J17=15,6,0)</f>
        <v>0</v>
      </c>
      <c r="GP17" s="44">
        <f>IF(J17=16,5,0)</f>
        <v>0</v>
      </c>
      <c r="GQ17" s="44">
        <f>IF(J17=17,4,0)</f>
        <v>0</v>
      </c>
      <c r="GR17" s="44">
        <f>IF(J17=18,3,0)</f>
        <v>0</v>
      </c>
      <c r="GS17" s="44">
        <f>IF(J17=19,2,0)</f>
        <v>0</v>
      </c>
      <c r="GT17" s="44">
        <f>IF(J17=20,1,0)</f>
        <v>0</v>
      </c>
      <c r="GU17" s="44">
        <f>IF(J17&gt;20,0,0)</f>
        <v>0</v>
      </c>
      <c r="GV17" s="44">
        <f>IF(J17="сх",0,0)</f>
        <v>0</v>
      </c>
      <c r="GW17" s="44">
        <f>SUM(GA17:GV17)</f>
        <v>0</v>
      </c>
      <c r="GX17" s="44">
        <f>IF(H17=1,100,0)</f>
        <v>0</v>
      </c>
      <c r="GY17" s="44">
        <f>IF(H17=2,98,0)</f>
        <v>0</v>
      </c>
      <c r="GZ17" s="44">
        <f>IF(H17=3,95,0)</f>
        <v>0</v>
      </c>
      <c r="HA17" s="44">
        <f>IF(H17=4,93,0)</f>
        <v>0</v>
      </c>
      <c r="HB17" s="44">
        <f>IF(H17=5,90,0)</f>
        <v>0</v>
      </c>
      <c r="HC17" s="44">
        <f>IF(H17=6,88,0)</f>
        <v>0</v>
      </c>
      <c r="HD17" s="44">
        <f>IF(H17=7,85,0)</f>
        <v>0</v>
      </c>
      <c r="HE17" s="44">
        <f>IF(H17=8,83,0)</f>
        <v>0</v>
      </c>
      <c r="HF17" s="44">
        <f>IF(H17=9,80,0)</f>
        <v>0</v>
      </c>
      <c r="HG17" s="44">
        <f>IF(H17=10,78,0)</f>
        <v>0</v>
      </c>
      <c r="HH17" s="44">
        <f>IF(H17=11,75,0)</f>
        <v>0</v>
      </c>
      <c r="HI17" s="44">
        <f>IF(H17=12,73,0)</f>
        <v>0</v>
      </c>
      <c r="HJ17" s="44">
        <f>IF(H17=13,70,0)</f>
        <v>0</v>
      </c>
      <c r="HK17" s="44">
        <f>IF(H17=14,68,0)</f>
        <v>0</v>
      </c>
      <c r="HL17" s="44">
        <f>IF(H17=15,65,0)</f>
        <v>0</v>
      </c>
      <c r="HM17" s="44">
        <f>IF(H17=16,63,0)</f>
        <v>0</v>
      </c>
      <c r="HN17" s="44">
        <f>IF(H17=17,60,0)</f>
        <v>0</v>
      </c>
      <c r="HO17" s="44">
        <f>IF(H17=18,58,0)</f>
        <v>0</v>
      </c>
      <c r="HP17" s="44">
        <f>IF(H17=19,55,0)</f>
        <v>0</v>
      </c>
      <c r="HQ17" s="44">
        <f>IF(H17=20,53,0)</f>
        <v>0</v>
      </c>
      <c r="HR17" s="44">
        <f>IF(H17&gt;20,0,0)</f>
        <v>0</v>
      </c>
      <c r="HS17" s="44">
        <f>IF(H17="сх",0,0)</f>
        <v>0</v>
      </c>
      <c r="HT17" s="44">
        <f>SUM(GX17:HS17)</f>
        <v>0</v>
      </c>
      <c r="HU17" s="44">
        <f>IF(J17=1,100,0)</f>
        <v>0</v>
      </c>
      <c r="HV17" s="44">
        <f>IF(J17=2,98,0)</f>
        <v>0</v>
      </c>
      <c r="HW17" s="44">
        <f>IF(J17=3,95,0)</f>
        <v>0</v>
      </c>
      <c r="HX17" s="44">
        <f>IF(J17=4,93,0)</f>
        <v>0</v>
      </c>
      <c r="HY17" s="44">
        <f>IF(J17=5,90,0)</f>
        <v>0</v>
      </c>
      <c r="HZ17" s="44">
        <f>IF(J17=6,88,0)</f>
        <v>0</v>
      </c>
      <c r="IA17" s="44">
        <f>IF(J17=7,85,0)</f>
        <v>0</v>
      </c>
      <c r="IB17" s="44">
        <f>IF(J17=8,83,0)</f>
        <v>0</v>
      </c>
      <c r="IC17" s="44">
        <f>IF(J17=9,80,0)</f>
        <v>0</v>
      </c>
      <c r="ID17" s="44">
        <f>IF(J17=10,78,0)</f>
        <v>0</v>
      </c>
      <c r="IE17" s="44">
        <f>IF(J17=11,75,0)</f>
        <v>0</v>
      </c>
      <c r="IF17" s="44">
        <f>IF(J17=12,73,0)</f>
        <v>0</v>
      </c>
      <c r="IG17" s="44">
        <f>IF(J17=13,70,0)</f>
        <v>0</v>
      </c>
      <c r="IH17" s="44">
        <f>IF(J17=14,68,0)</f>
        <v>0</v>
      </c>
      <c r="II17" s="44">
        <f>IF(J17=15,65,0)</f>
        <v>0</v>
      </c>
      <c r="IJ17" s="44">
        <f>IF(J17=16,63,0)</f>
        <v>0</v>
      </c>
      <c r="IK17" s="44">
        <f>IF(J17=17,60,0)</f>
        <v>0</v>
      </c>
      <c r="IL17" s="44">
        <f>IF(J17=18,58,0)</f>
        <v>0</v>
      </c>
      <c r="IM17" s="44">
        <f>IF(J17=19,55,0)</f>
        <v>0</v>
      </c>
      <c r="IN17" s="44">
        <f>IF(J17=20,53,0)</f>
        <v>0</v>
      </c>
      <c r="IO17" s="44">
        <f>IF(J17&gt;20,0,0)</f>
        <v>0</v>
      </c>
      <c r="IP17" s="44">
        <f>IF(J17="сх",0,0)</f>
        <v>0</v>
      </c>
      <c r="IQ17" s="44">
        <f>SUM(HU17:IP17)</f>
        <v>0</v>
      </c>
      <c r="IR17" s="42"/>
      <c r="IS17" s="42"/>
      <c r="IT17" s="42"/>
      <c r="IU17" s="42"/>
      <c r="IV17" s="42"/>
    </row>
    <row r="18" spans="1:256" s="3" customFormat="1" ht="101.25" customHeight="1" thickBot="1">
      <c r="A18" s="88">
        <v>1</v>
      </c>
      <c r="B18" s="89">
        <v>5</v>
      </c>
      <c r="C18" s="105" t="s">
        <v>188</v>
      </c>
      <c r="D18" s="88" t="s">
        <v>93</v>
      </c>
      <c r="E18" s="91" t="s">
        <v>181</v>
      </c>
      <c r="F18" s="92" t="s">
        <v>189</v>
      </c>
      <c r="G18" s="88" t="s">
        <v>36</v>
      </c>
      <c r="H18" s="108">
        <v>1</v>
      </c>
      <c r="I18" s="85">
        <f aca="true" t="shared" si="3" ref="I18:I23">IF(AND(H18&lt;=20,H18&gt;=1),IF(H18=1,25,IF(H18=2,22,IF(H18=3,20,IF(H18=4,18,21-H18)))),0)</f>
        <v>25</v>
      </c>
      <c r="J18" s="45">
        <v>1</v>
      </c>
      <c r="K18" s="85">
        <f aca="true" t="shared" si="4" ref="K18:K23">IF(AND(J18&lt;=20,J18&gt;=1),IF(J18=1,25,IF(J18=2,22,IF(J18=3,20,IF(J18=4,18,21-J18)))),0)</f>
        <v>25</v>
      </c>
      <c r="L18" s="38">
        <f aca="true" t="shared" si="5" ref="L18:L23">SUM(I18+K18)</f>
        <v>50</v>
      </c>
      <c r="M18" s="41"/>
      <c r="N18" s="42"/>
      <c r="O18" s="43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2"/>
      <c r="IS18" s="42"/>
      <c r="IT18" s="42"/>
      <c r="IU18" s="42"/>
      <c r="IV18" s="42"/>
    </row>
    <row r="19" spans="1:256" s="3" customFormat="1" ht="101.25" customHeight="1" thickBot="1">
      <c r="A19" s="103">
        <v>2</v>
      </c>
      <c r="B19" s="68">
        <v>956</v>
      </c>
      <c r="C19" s="104" t="s">
        <v>100</v>
      </c>
      <c r="D19" s="58" t="s">
        <v>28</v>
      </c>
      <c r="E19" s="59" t="s">
        <v>101</v>
      </c>
      <c r="F19" s="60" t="s">
        <v>102</v>
      </c>
      <c r="G19" s="58" t="s">
        <v>49</v>
      </c>
      <c r="H19" s="45">
        <v>2</v>
      </c>
      <c r="I19" s="85">
        <f t="shared" si="3"/>
        <v>22</v>
      </c>
      <c r="J19" s="45">
        <v>2</v>
      </c>
      <c r="K19" s="85">
        <f t="shared" si="4"/>
        <v>22</v>
      </c>
      <c r="L19" s="38">
        <f t="shared" si="5"/>
        <v>44</v>
      </c>
      <c r="M19" s="41"/>
      <c r="N19" s="42"/>
      <c r="O19" s="43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2"/>
      <c r="IS19" s="42"/>
      <c r="IT19" s="42"/>
      <c r="IU19" s="42"/>
      <c r="IV19" s="42"/>
    </row>
    <row r="20" spans="1:256" s="3" customFormat="1" ht="101.25" customHeight="1" thickBot="1">
      <c r="A20" s="103">
        <v>3</v>
      </c>
      <c r="B20" s="89">
        <v>45</v>
      </c>
      <c r="C20" s="105" t="s">
        <v>190</v>
      </c>
      <c r="D20" s="88" t="s">
        <v>26</v>
      </c>
      <c r="E20" s="91" t="s">
        <v>191</v>
      </c>
      <c r="F20" s="92" t="s">
        <v>40</v>
      </c>
      <c r="G20" s="88" t="s">
        <v>187</v>
      </c>
      <c r="H20" s="46">
        <v>3</v>
      </c>
      <c r="I20" s="85">
        <f t="shared" si="3"/>
        <v>20</v>
      </c>
      <c r="J20" s="45">
        <v>3</v>
      </c>
      <c r="K20" s="85">
        <f t="shared" si="4"/>
        <v>20</v>
      </c>
      <c r="L20" s="38">
        <f t="shared" si="5"/>
        <v>40</v>
      </c>
      <c r="M20" s="41"/>
      <c r="N20" s="42"/>
      <c r="O20" s="43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2"/>
      <c r="IS20" s="42"/>
      <c r="IT20" s="42"/>
      <c r="IU20" s="42"/>
      <c r="IV20" s="42"/>
    </row>
    <row r="21" spans="1:256" s="3" customFormat="1" ht="101.25" customHeight="1" thickBot="1">
      <c r="A21" s="103">
        <v>4</v>
      </c>
      <c r="B21" s="68">
        <v>13</v>
      </c>
      <c r="C21" s="104" t="s">
        <v>184</v>
      </c>
      <c r="D21" s="58" t="s">
        <v>178</v>
      </c>
      <c r="E21" s="59" t="s">
        <v>185</v>
      </c>
      <c r="F21" s="60" t="s">
        <v>186</v>
      </c>
      <c r="G21" s="58" t="s">
        <v>187</v>
      </c>
      <c r="H21" s="46">
        <v>5</v>
      </c>
      <c r="I21" s="85">
        <f t="shared" si="3"/>
        <v>16</v>
      </c>
      <c r="J21" s="45">
        <v>4</v>
      </c>
      <c r="K21" s="85">
        <f t="shared" si="4"/>
        <v>18</v>
      </c>
      <c r="L21" s="38">
        <f t="shared" si="5"/>
        <v>34</v>
      </c>
      <c r="M21" s="41"/>
      <c r="N21" s="42"/>
      <c r="O21" s="43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2"/>
      <c r="IS21" s="42"/>
      <c r="IT21" s="42"/>
      <c r="IU21" s="42"/>
      <c r="IV21" s="42"/>
    </row>
    <row r="22" spans="1:256" s="3" customFormat="1" ht="101.25" customHeight="1" thickBot="1">
      <c r="A22" s="103">
        <v>5</v>
      </c>
      <c r="B22" s="68">
        <v>8</v>
      </c>
      <c r="C22" s="104" t="s">
        <v>194</v>
      </c>
      <c r="D22" s="58" t="s">
        <v>178</v>
      </c>
      <c r="E22" s="59" t="s">
        <v>195</v>
      </c>
      <c r="F22" s="60" t="s">
        <v>40</v>
      </c>
      <c r="G22" s="58" t="s">
        <v>49</v>
      </c>
      <c r="H22" s="46">
        <v>4</v>
      </c>
      <c r="I22" s="85">
        <f t="shared" si="3"/>
        <v>18</v>
      </c>
      <c r="J22" s="45" t="s">
        <v>4</v>
      </c>
      <c r="K22" s="85">
        <f t="shared" si="4"/>
        <v>0</v>
      </c>
      <c r="L22" s="38">
        <f t="shared" si="5"/>
        <v>18</v>
      </c>
      <c r="M22" s="41"/>
      <c r="N22" s="42"/>
      <c r="O22" s="43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2"/>
      <c r="IS22" s="42"/>
      <c r="IT22" s="42"/>
      <c r="IU22" s="42"/>
      <c r="IV22" s="42"/>
    </row>
    <row r="23" spans="1:256" s="3" customFormat="1" ht="101.25" customHeight="1">
      <c r="A23" s="103">
        <v>6</v>
      </c>
      <c r="B23" s="68">
        <v>15</v>
      </c>
      <c r="C23" s="104" t="s">
        <v>192</v>
      </c>
      <c r="D23" s="58" t="s">
        <v>178</v>
      </c>
      <c r="E23" s="59" t="s">
        <v>193</v>
      </c>
      <c r="F23" s="60" t="s">
        <v>40</v>
      </c>
      <c r="G23" s="58" t="s">
        <v>49</v>
      </c>
      <c r="H23" s="46">
        <v>6</v>
      </c>
      <c r="I23" s="85">
        <f t="shared" si="3"/>
        <v>15</v>
      </c>
      <c r="J23" s="45" t="s">
        <v>4</v>
      </c>
      <c r="K23" s="85">
        <f t="shared" si="4"/>
        <v>0</v>
      </c>
      <c r="L23" s="38">
        <f t="shared" si="5"/>
        <v>15</v>
      </c>
      <c r="M23" s="41">
        <f>I23+K23</f>
        <v>15</v>
      </c>
      <c r="N23" s="42"/>
      <c r="O23" s="43"/>
      <c r="P23" s="42">
        <f>IF(H23=1,25,0)</f>
        <v>0</v>
      </c>
      <c r="Q23" s="42">
        <f>IF(H23=2,22,0)</f>
        <v>0</v>
      </c>
      <c r="R23" s="42">
        <f>IF(H23=3,20,0)</f>
        <v>0</v>
      </c>
      <c r="S23" s="42">
        <f>IF(H23=4,18,0)</f>
        <v>0</v>
      </c>
      <c r="T23" s="42">
        <f>IF(H23=5,16,0)</f>
        <v>0</v>
      </c>
      <c r="U23" s="42">
        <f>IF(H23=6,15,0)</f>
        <v>15</v>
      </c>
      <c r="V23" s="42">
        <f>IF(H23=7,14,0)</f>
        <v>0</v>
      </c>
      <c r="W23" s="42">
        <f>IF(H23=8,13,0)</f>
        <v>0</v>
      </c>
      <c r="X23" s="42">
        <f>IF(H23=9,12,0)</f>
        <v>0</v>
      </c>
      <c r="Y23" s="42">
        <f>IF(H23=10,11,0)</f>
        <v>0</v>
      </c>
      <c r="Z23" s="42">
        <f>IF(H23=11,10,0)</f>
        <v>0</v>
      </c>
      <c r="AA23" s="42">
        <f>IF(H23=12,9,0)</f>
        <v>0</v>
      </c>
      <c r="AB23" s="42">
        <f>IF(H23=13,8,0)</f>
        <v>0</v>
      </c>
      <c r="AC23" s="42">
        <f>IF(H23=14,7,0)</f>
        <v>0</v>
      </c>
      <c r="AD23" s="42">
        <f>IF(H23=15,6,0)</f>
        <v>0</v>
      </c>
      <c r="AE23" s="42">
        <f>IF(H23=16,5,0)</f>
        <v>0</v>
      </c>
      <c r="AF23" s="42">
        <f>IF(H23=17,4,0)</f>
        <v>0</v>
      </c>
      <c r="AG23" s="42">
        <f>IF(H23=18,3,0)</f>
        <v>0</v>
      </c>
      <c r="AH23" s="42">
        <f>IF(H23=19,2,0)</f>
        <v>0</v>
      </c>
      <c r="AI23" s="42">
        <f>IF(H23=20,1,0)</f>
        <v>0</v>
      </c>
      <c r="AJ23" s="42">
        <f>IF(H23&gt;20,0,0)</f>
        <v>0</v>
      </c>
      <c r="AK23" s="42">
        <f>IF(H23="сх",0,0)</f>
        <v>0</v>
      </c>
      <c r="AL23" s="42">
        <f>SUM(P23:AJ23)</f>
        <v>15</v>
      </c>
      <c r="AM23" s="42">
        <f>IF(J23=1,25,0)</f>
        <v>0</v>
      </c>
      <c r="AN23" s="42">
        <f>IF(J23=2,22,0)</f>
        <v>0</v>
      </c>
      <c r="AO23" s="42">
        <f>IF(J23=3,20,0)</f>
        <v>0</v>
      </c>
      <c r="AP23" s="42">
        <f>IF(J23=4,18,0)</f>
        <v>0</v>
      </c>
      <c r="AQ23" s="42">
        <f>IF(J23=5,16,0)</f>
        <v>0</v>
      </c>
      <c r="AR23" s="42">
        <f>IF(J23=6,15,0)</f>
        <v>0</v>
      </c>
      <c r="AS23" s="42">
        <f>IF(J23=7,14,0)</f>
        <v>0</v>
      </c>
      <c r="AT23" s="42">
        <f>IF(J23=8,13,0)</f>
        <v>0</v>
      </c>
      <c r="AU23" s="42">
        <f>IF(J23=9,12,0)</f>
        <v>0</v>
      </c>
      <c r="AV23" s="42">
        <f>IF(J23=10,11,0)</f>
        <v>0</v>
      </c>
      <c r="AW23" s="42">
        <f>IF(J23=11,10,0)</f>
        <v>0</v>
      </c>
      <c r="AX23" s="42">
        <f>IF(J23=12,9,0)</f>
        <v>0</v>
      </c>
      <c r="AY23" s="42">
        <f>IF(J23=13,8,0)</f>
        <v>0</v>
      </c>
      <c r="AZ23" s="42">
        <f>IF(J23=14,7,0)</f>
        <v>0</v>
      </c>
      <c r="BA23" s="42">
        <f>IF(J23=15,6,0)</f>
        <v>0</v>
      </c>
      <c r="BB23" s="42">
        <f>IF(J23=16,5,0)</f>
        <v>0</v>
      </c>
      <c r="BC23" s="42">
        <f>IF(J23=17,4,0)</f>
        <v>0</v>
      </c>
      <c r="BD23" s="42">
        <f>IF(J23=18,3,0)</f>
        <v>0</v>
      </c>
      <c r="BE23" s="42">
        <f>IF(J23=19,2,0)</f>
        <v>0</v>
      </c>
      <c r="BF23" s="42">
        <f>IF(J23=20,1,0)</f>
        <v>0</v>
      </c>
      <c r="BG23" s="42">
        <f>IF(J23&gt;20,0,0)</f>
        <v>0</v>
      </c>
      <c r="BH23" s="42">
        <f>IF(J23="сх",0,0)</f>
        <v>0</v>
      </c>
      <c r="BI23" s="42">
        <f>SUM(AM23:BG23)</f>
        <v>0</v>
      </c>
      <c r="BJ23" s="42">
        <f>IF(H23=1,45,0)</f>
        <v>0</v>
      </c>
      <c r="BK23" s="42">
        <f>IF(H23=2,42,0)</f>
        <v>0</v>
      </c>
      <c r="BL23" s="42">
        <f>IF(H23=3,40,0)</f>
        <v>0</v>
      </c>
      <c r="BM23" s="42">
        <f>IF(H23=4,38,0)</f>
        <v>0</v>
      </c>
      <c r="BN23" s="42">
        <f>IF(H23=5,36,0)</f>
        <v>0</v>
      </c>
      <c r="BO23" s="42">
        <f>IF(H23=6,35,0)</f>
        <v>35</v>
      </c>
      <c r="BP23" s="42">
        <f>IF(H23=7,34,0)</f>
        <v>0</v>
      </c>
      <c r="BQ23" s="42">
        <f>IF(H23=8,33,0)</f>
        <v>0</v>
      </c>
      <c r="BR23" s="42">
        <f>IF(H23=9,32,0)</f>
        <v>0</v>
      </c>
      <c r="BS23" s="42">
        <f>IF(H23=10,31,0)</f>
        <v>0</v>
      </c>
      <c r="BT23" s="42">
        <f>IF(H23=11,30,0)</f>
        <v>0</v>
      </c>
      <c r="BU23" s="42">
        <f>IF(H23=12,29,0)</f>
        <v>0</v>
      </c>
      <c r="BV23" s="42">
        <f>IF(H23=13,28,0)</f>
        <v>0</v>
      </c>
      <c r="BW23" s="42">
        <f>IF(H23=14,27,0)</f>
        <v>0</v>
      </c>
      <c r="BX23" s="42">
        <f>IF(H23=15,26,0)</f>
        <v>0</v>
      </c>
      <c r="BY23" s="42">
        <f>IF(H23=16,25,0)</f>
        <v>0</v>
      </c>
      <c r="BZ23" s="42">
        <f>IF(H23=17,24,0)</f>
        <v>0</v>
      </c>
      <c r="CA23" s="42">
        <f>IF(H23=18,23,0)</f>
        <v>0</v>
      </c>
      <c r="CB23" s="42">
        <f>IF(H23=19,22,0)</f>
        <v>0</v>
      </c>
      <c r="CC23" s="42">
        <f>IF(H23=20,21,0)</f>
        <v>0</v>
      </c>
      <c r="CD23" s="42">
        <f>IF(H23=21,20,0)</f>
        <v>0</v>
      </c>
      <c r="CE23" s="42">
        <f>IF(H23=22,19,0)</f>
        <v>0</v>
      </c>
      <c r="CF23" s="42">
        <f>IF(H23=23,18,0)</f>
        <v>0</v>
      </c>
      <c r="CG23" s="42">
        <f>IF(H23=24,17,0)</f>
        <v>0</v>
      </c>
      <c r="CH23" s="42">
        <f>IF(H23=25,16,0)</f>
        <v>0</v>
      </c>
      <c r="CI23" s="42">
        <f>IF(H23=26,15,0)</f>
        <v>0</v>
      </c>
      <c r="CJ23" s="42">
        <f>IF(H23=27,14,0)</f>
        <v>0</v>
      </c>
      <c r="CK23" s="42">
        <f>IF(H23=28,13,0)</f>
        <v>0</v>
      </c>
      <c r="CL23" s="42">
        <f>IF(H23=29,12,0)</f>
        <v>0</v>
      </c>
      <c r="CM23" s="42">
        <f>IF(H23=30,11,0)</f>
        <v>0</v>
      </c>
      <c r="CN23" s="42">
        <f>IF(H23=31,10,0)</f>
        <v>0</v>
      </c>
      <c r="CO23" s="42">
        <f>IF(H23=32,9,0)</f>
        <v>0</v>
      </c>
      <c r="CP23" s="42">
        <f>IF(H23=33,8,0)</f>
        <v>0</v>
      </c>
      <c r="CQ23" s="42">
        <f>IF(H23=34,7,0)</f>
        <v>0</v>
      </c>
      <c r="CR23" s="42">
        <f>IF(H23=35,6,0)</f>
        <v>0</v>
      </c>
      <c r="CS23" s="42">
        <f>IF(H23=36,5,0)</f>
        <v>0</v>
      </c>
      <c r="CT23" s="42">
        <f>IF(H23=37,4,0)</f>
        <v>0</v>
      </c>
      <c r="CU23" s="42">
        <f>IF(H23=38,3,0)</f>
        <v>0</v>
      </c>
      <c r="CV23" s="42">
        <f>IF(H23=39,2,0)</f>
        <v>0</v>
      </c>
      <c r="CW23" s="42">
        <f>IF(H23=40,1,0)</f>
        <v>0</v>
      </c>
      <c r="CX23" s="42">
        <f>IF(H23&gt;20,0,0)</f>
        <v>0</v>
      </c>
      <c r="CY23" s="42">
        <f>IF(H23="сх",0,0)</f>
        <v>0</v>
      </c>
      <c r="CZ23" s="42">
        <f>SUM(BJ23:CY23)</f>
        <v>35</v>
      </c>
      <c r="DA23" s="42">
        <f>IF(J23=1,45,0)</f>
        <v>0</v>
      </c>
      <c r="DB23" s="42">
        <f>IF(J23=2,42,0)</f>
        <v>0</v>
      </c>
      <c r="DC23" s="42">
        <f>IF(J23=3,40,0)</f>
        <v>0</v>
      </c>
      <c r="DD23" s="42">
        <f>IF(J23=4,38,0)</f>
        <v>0</v>
      </c>
      <c r="DE23" s="42">
        <f>IF(J23=5,36,0)</f>
        <v>0</v>
      </c>
      <c r="DF23" s="42">
        <f>IF(J23=6,35,0)</f>
        <v>0</v>
      </c>
      <c r="DG23" s="42">
        <f>IF(J23=7,34,0)</f>
        <v>0</v>
      </c>
      <c r="DH23" s="42">
        <f>IF(J23=8,33,0)</f>
        <v>0</v>
      </c>
      <c r="DI23" s="42">
        <f>IF(J23=9,32,0)</f>
        <v>0</v>
      </c>
      <c r="DJ23" s="42">
        <f>IF(J23=10,31,0)</f>
        <v>0</v>
      </c>
      <c r="DK23" s="42">
        <f>IF(J23=11,30,0)</f>
        <v>0</v>
      </c>
      <c r="DL23" s="42">
        <f>IF(J23=12,29,0)</f>
        <v>0</v>
      </c>
      <c r="DM23" s="42">
        <f>IF(J23=13,28,0)</f>
        <v>0</v>
      </c>
      <c r="DN23" s="42">
        <f>IF(J23=14,27,0)</f>
        <v>0</v>
      </c>
      <c r="DO23" s="42">
        <f>IF(J23=15,26,0)</f>
        <v>0</v>
      </c>
      <c r="DP23" s="42">
        <f>IF(J23=16,25,0)</f>
        <v>0</v>
      </c>
      <c r="DQ23" s="42">
        <f>IF(J23=17,24,0)</f>
        <v>0</v>
      </c>
      <c r="DR23" s="42">
        <f>IF(J23=18,23,0)</f>
        <v>0</v>
      </c>
      <c r="DS23" s="42">
        <f>IF(J23=19,22,0)</f>
        <v>0</v>
      </c>
      <c r="DT23" s="42">
        <f>IF(J23=20,21,0)</f>
        <v>0</v>
      </c>
      <c r="DU23" s="42">
        <f>IF(J23=21,20,0)</f>
        <v>0</v>
      </c>
      <c r="DV23" s="42">
        <f>IF(J23=22,19,0)</f>
        <v>0</v>
      </c>
      <c r="DW23" s="42">
        <f>IF(J23=23,18,0)</f>
        <v>0</v>
      </c>
      <c r="DX23" s="42">
        <f>IF(J23=24,17,0)</f>
        <v>0</v>
      </c>
      <c r="DY23" s="42">
        <f>IF(J23=25,16,0)</f>
        <v>0</v>
      </c>
      <c r="DZ23" s="42">
        <f>IF(J23=26,15,0)</f>
        <v>0</v>
      </c>
      <c r="EA23" s="42">
        <f>IF(J23=27,14,0)</f>
        <v>0</v>
      </c>
      <c r="EB23" s="42">
        <f>IF(J23=28,13,0)</f>
        <v>0</v>
      </c>
      <c r="EC23" s="42">
        <f>IF(J23=29,12,0)</f>
        <v>0</v>
      </c>
      <c r="ED23" s="42">
        <f>IF(J23=30,11,0)</f>
        <v>0</v>
      </c>
      <c r="EE23" s="42">
        <f>IF(J23=31,10,0)</f>
        <v>0</v>
      </c>
      <c r="EF23" s="42">
        <f>IF(J23=32,9,0)</f>
        <v>0</v>
      </c>
      <c r="EG23" s="42">
        <f>IF(J23=33,8,0)</f>
        <v>0</v>
      </c>
      <c r="EH23" s="42">
        <f>IF(J23=34,7,0)</f>
        <v>0</v>
      </c>
      <c r="EI23" s="42">
        <f>IF(J23=35,6,0)</f>
        <v>0</v>
      </c>
      <c r="EJ23" s="42">
        <f>IF(J23=36,5,0)</f>
        <v>0</v>
      </c>
      <c r="EK23" s="42">
        <f>IF(J23=37,4,0)</f>
        <v>0</v>
      </c>
      <c r="EL23" s="42">
        <f>IF(J23=38,3,0)</f>
        <v>0</v>
      </c>
      <c r="EM23" s="42">
        <f>IF(J23=39,2,0)</f>
        <v>0</v>
      </c>
      <c r="EN23" s="42">
        <f>IF(J23=40,1,0)</f>
        <v>0</v>
      </c>
      <c r="EO23" s="42">
        <f>IF(J23&gt;20,0,0)</f>
        <v>0</v>
      </c>
      <c r="EP23" s="42">
        <f>IF(J23="сх",0,0)</f>
        <v>0</v>
      </c>
      <c r="EQ23" s="42">
        <f>SUM(DA23:EP23)</f>
        <v>0</v>
      </c>
      <c r="ER23" s="42"/>
      <c r="ES23" s="42">
        <f>IF(H23="сх","ноль",IF(H23&gt;0,H23,"Ноль"))</f>
        <v>6</v>
      </c>
      <c r="ET23" s="42" t="str">
        <f>IF(J23="сх","ноль",IF(J23&gt;0,J23,"Ноль"))</f>
        <v>ноль</v>
      </c>
      <c r="EU23" s="42"/>
      <c r="EV23" s="42">
        <f>MIN(ES23,ET23)</f>
        <v>6</v>
      </c>
      <c r="EW23" s="42" t="e">
        <f>IF(L23=#REF!,IF(J23&lt;#REF!,#REF!,FA23),#REF!)</f>
        <v>#REF!</v>
      </c>
      <c r="EX23" s="42" t="e">
        <f>IF(L23=#REF!,IF(J23&lt;#REF!,0,1))</f>
        <v>#REF!</v>
      </c>
      <c r="EY23" s="42" t="e">
        <f>IF(AND(EV23&gt;=21,EV23&lt;&gt;0),EV23,IF(L23&lt;#REF!,"СТОП",EW23+EX23))</f>
        <v>#REF!</v>
      </c>
      <c r="EZ23" s="42"/>
      <c r="FA23" s="42">
        <v>15</v>
      </c>
      <c r="FB23" s="42">
        <v>16</v>
      </c>
      <c r="FC23" s="42"/>
      <c r="FD23" s="44">
        <f>IF(H23=1,25,0)</f>
        <v>0</v>
      </c>
      <c r="FE23" s="44">
        <f>IF(H23=2,22,0)</f>
        <v>0</v>
      </c>
      <c r="FF23" s="44">
        <f>IF(H23=3,20,0)</f>
        <v>0</v>
      </c>
      <c r="FG23" s="44">
        <f>IF(H23=4,18,0)</f>
        <v>0</v>
      </c>
      <c r="FH23" s="44">
        <f>IF(H23=5,16,0)</f>
        <v>0</v>
      </c>
      <c r="FI23" s="44">
        <f>IF(H23=6,15,0)</f>
        <v>15</v>
      </c>
      <c r="FJ23" s="44">
        <f>IF(H23=7,14,0)</f>
        <v>0</v>
      </c>
      <c r="FK23" s="44">
        <f>IF(H23=8,13,0)</f>
        <v>0</v>
      </c>
      <c r="FL23" s="44">
        <f>IF(H23=9,12,0)</f>
        <v>0</v>
      </c>
      <c r="FM23" s="44">
        <f>IF(H23=10,11,0)</f>
        <v>0</v>
      </c>
      <c r="FN23" s="44">
        <f>IF(H23=11,10,0)</f>
        <v>0</v>
      </c>
      <c r="FO23" s="44">
        <f>IF(H23=12,9,0)</f>
        <v>0</v>
      </c>
      <c r="FP23" s="44">
        <f>IF(H23=13,8,0)</f>
        <v>0</v>
      </c>
      <c r="FQ23" s="44">
        <f>IF(H23=14,7,0)</f>
        <v>0</v>
      </c>
      <c r="FR23" s="44">
        <f>IF(H23=15,6,0)</f>
        <v>0</v>
      </c>
      <c r="FS23" s="44">
        <f>IF(H23=16,5,0)</f>
        <v>0</v>
      </c>
      <c r="FT23" s="44">
        <f>IF(H23=17,4,0)</f>
        <v>0</v>
      </c>
      <c r="FU23" s="44">
        <f>IF(H23=18,3,0)</f>
        <v>0</v>
      </c>
      <c r="FV23" s="44">
        <f>IF(H23=19,2,0)</f>
        <v>0</v>
      </c>
      <c r="FW23" s="44">
        <f>IF(H23=20,1,0)</f>
        <v>0</v>
      </c>
      <c r="FX23" s="44">
        <f>IF(H23&gt;20,0,0)</f>
        <v>0</v>
      </c>
      <c r="FY23" s="44">
        <f>IF(H23="сх",0,0)</f>
        <v>0</v>
      </c>
      <c r="FZ23" s="44">
        <f>SUM(FD23:FY23)</f>
        <v>15</v>
      </c>
      <c r="GA23" s="44">
        <f>IF(J23=1,25,0)</f>
        <v>0</v>
      </c>
      <c r="GB23" s="44">
        <f>IF(J23=2,22,0)</f>
        <v>0</v>
      </c>
      <c r="GC23" s="44">
        <f>IF(J23=3,20,0)</f>
        <v>0</v>
      </c>
      <c r="GD23" s="44">
        <f>IF(J23=4,18,0)</f>
        <v>0</v>
      </c>
      <c r="GE23" s="44">
        <f>IF(J23=5,16,0)</f>
        <v>0</v>
      </c>
      <c r="GF23" s="44">
        <f>IF(J23=6,15,0)</f>
        <v>0</v>
      </c>
      <c r="GG23" s="44">
        <f>IF(J23=7,14,0)</f>
        <v>0</v>
      </c>
      <c r="GH23" s="44">
        <f>IF(J23=8,13,0)</f>
        <v>0</v>
      </c>
      <c r="GI23" s="44">
        <f>IF(J23=9,12,0)</f>
        <v>0</v>
      </c>
      <c r="GJ23" s="44">
        <f>IF(J23=10,11,0)</f>
        <v>0</v>
      </c>
      <c r="GK23" s="44">
        <f>IF(J23=11,10,0)</f>
        <v>0</v>
      </c>
      <c r="GL23" s="44">
        <f>IF(J23=12,9,0)</f>
        <v>0</v>
      </c>
      <c r="GM23" s="44">
        <f>IF(J23=13,8,0)</f>
        <v>0</v>
      </c>
      <c r="GN23" s="44">
        <f>IF(J23=14,7,0)</f>
        <v>0</v>
      </c>
      <c r="GO23" s="44">
        <f>IF(J23=15,6,0)</f>
        <v>0</v>
      </c>
      <c r="GP23" s="44">
        <f>IF(J23=16,5,0)</f>
        <v>0</v>
      </c>
      <c r="GQ23" s="44">
        <f>IF(J23=17,4,0)</f>
        <v>0</v>
      </c>
      <c r="GR23" s="44">
        <f>IF(J23=18,3,0)</f>
        <v>0</v>
      </c>
      <c r="GS23" s="44">
        <f>IF(J23=19,2,0)</f>
        <v>0</v>
      </c>
      <c r="GT23" s="44">
        <f>IF(J23=20,1,0)</f>
        <v>0</v>
      </c>
      <c r="GU23" s="44">
        <f>IF(J23&gt;20,0,0)</f>
        <v>0</v>
      </c>
      <c r="GV23" s="44">
        <f>IF(J23="сх",0,0)</f>
        <v>0</v>
      </c>
      <c r="GW23" s="44">
        <f>SUM(GA23:GV23)</f>
        <v>0</v>
      </c>
      <c r="GX23" s="44">
        <f>IF(H23=1,100,0)</f>
        <v>0</v>
      </c>
      <c r="GY23" s="44">
        <f>IF(H23=2,98,0)</f>
        <v>0</v>
      </c>
      <c r="GZ23" s="44">
        <f>IF(H23=3,95,0)</f>
        <v>0</v>
      </c>
      <c r="HA23" s="44">
        <f>IF(H23=4,93,0)</f>
        <v>0</v>
      </c>
      <c r="HB23" s="44">
        <f>IF(H23=5,90,0)</f>
        <v>0</v>
      </c>
      <c r="HC23" s="44">
        <f>IF(H23=6,88,0)</f>
        <v>88</v>
      </c>
      <c r="HD23" s="44">
        <f>IF(H23=7,85,0)</f>
        <v>0</v>
      </c>
      <c r="HE23" s="44">
        <f>IF(H23=8,83,0)</f>
        <v>0</v>
      </c>
      <c r="HF23" s="44">
        <f>IF(H23=9,80,0)</f>
        <v>0</v>
      </c>
      <c r="HG23" s="44">
        <f>IF(H23=10,78,0)</f>
        <v>0</v>
      </c>
      <c r="HH23" s="44">
        <f>IF(H23=11,75,0)</f>
        <v>0</v>
      </c>
      <c r="HI23" s="44">
        <f>IF(H23=12,73,0)</f>
        <v>0</v>
      </c>
      <c r="HJ23" s="44">
        <f>IF(H23=13,70,0)</f>
        <v>0</v>
      </c>
      <c r="HK23" s="44">
        <f>IF(H23=14,68,0)</f>
        <v>0</v>
      </c>
      <c r="HL23" s="44">
        <f>IF(H23=15,65,0)</f>
        <v>0</v>
      </c>
      <c r="HM23" s="44">
        <f>IF(H23=16,63,0)</f>
        <v>0</v>
      </c>
      <c r="HN23" s="44">
        <f>IF(H23=17,60,0)</f>
        <v>0</v>
      </c>
      <c r="HO23" s="44">
        <f>IF(H23=18,58,0)</f>
        <v>0</v>
      </c>
      <c r="HP23" s="44">
        <f>IF(H23=19,55,0)</f>
        <v>0</v>
      </c>
      <c r="HQ23" s="44">
        <f>IF(H23=20,53,0)</f>
        <v>0</v>
      </c>
      <c r="HR23" s="44">
        <f>IF(H23&gt;20,0,0)</f>
        <v>0</v>
      </c>
      <c r="HS23" s="44">
        <f>IF(H23="сх",0,0)</f>
        <v>0</v>
      </c>
      <c r="HT23" s="44">
        <f>SUM(GX23:HS23)</f>
        <v>88</v>
      </c>
      <c r="HU23" s="44">
        <f>IF(J23=1,100,0)</f>
        <v>0</v>
      </c>
      <c r="HV23" s="44">
        <f>IF(J23=2,98,0)</f>
        <v>0</v>
      </c>
      <c r="HW23" s="44">
        <f>IF(J23=3,95,0)</f>
        <v>0</v>
      </c>
      <c r="HX23" s="44">
        <f>IF(J23=4,93,0)</f>
        <v>0</v>
      </c>
      <c r="HY23" s="44">
        <f>IF(J23=5,90,0)</f>
        <v>0</v>
      </c>
      <c r="HZ23" s="44">
        <f>IF(J23=6,88,0)</f>
        <v>0</v>
      </c>
      <c r="IA23" s="44">
        <f>IF(J23=7,85,0)</f>
        <v>0</v>
      </c>
      <c r="IB23" s="44">
        <f>IF(J23=8,83,0)</f>
        <v>0</v>
      </c>
      <c r="IC23" s="44">
        <f>IF(J23=9,80,0)</f>
        <v>0</v>
      </c>
      <c r="ID23" s="44">
        <f>IF(J23=10,78,0)</f>
        <v>0</v>
      </c>
      <c r="IE23" s="44">
        <f>IF(J23=11,75,0)</f>
        <v>0</v>
      </c>
      <c r="IF23" s="44">
        <f>IF(J23=12,73,0)</f>
        <v>0</v>
      </c>
      <c r="IG23" s="44">
        <f>IF(J23=13,70,0)</f>
        <v>0</v>
      </c>
      <c r="IH23" s="44">
        <f>IF(J23=14,68,0)</f>
        <v>0</v>
      </c>
      <c r="II23" s="44">
        <f>IF(J23=15,65,0)</f>
        <v>0</v>
      </c>
      <c r="IJ23" s="44">
        <f>IF(J23=16,63,0)</f>
        <v>0</v>
      </c>
      <c r="IK23" s="44">
        <f>IF(J23=17,60,0)</f>
        <v>0</v>
      </c>
      <c r="IL23" s="44">
        <f>IF(J23=18,58,0)</f>
        <v>0</v>
      </c>
      <c r="IM23" s="44">
        <f>IF(J23=19,55,0)</f>
        <v>0</v>
      </c>
      <c r="IN23" s="44">
        <f>IF(J23=20,53,0)</f>
        <v>0</v>
      </c>
      <c r="IO23" s="44">
        <f>IF(J23&gt;20,0,0)</f>
        <v>0</v>
      </c>
      <c r="IP23" s="44">
        <f>IF(J23="сх",0,0)</f>
        <v>0</v>
      </c>
      <c r="IQ23" s="44">
        <f>SUM(HU23:IP23)</f>
        <v>0</v>
      </c>
      <c r="IR23" s="42"/>
      <c r="IS23" s="42"/>
      <c r="IT23" s="42"/>
      <c r="IU23" s="42"/>
      <c r="IV23" s="42"/>
    </row>
    <row r="24" spans="1:256" s="3" customFormat="1" ht="97.5" thickBot="1">
      <c r="A24" s="118" t="s">
        <v>103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7"/>
      <c r="M24" s="41">
        <f>I24+K24</f>
        <v>0</v>
      </c>
      <c r="N24" s="42"/>
      <c r="O24" s="43"/>
      <c r="P24" s="42">
        <f>IF(H24=1,25,0)</f>
        <v>0</v>
      </c>
      <c r="Q24" s="42">
        <f>IF(H24=2,22,0)</f>
        <v>0</v>
      </c>
      <c r="R24" s="42">
        <f>IF(H24=3,20,0)</f>
        <v>0</v>
      </c>
      <c r="S24" s="42">
        <f>IF(H24=4,18,0)</f>
        <v>0</v>
      </c>
      <c r="T24" s="42">
        <f>IF(H24=5,16,0)</f>
        <v>0</v>
      </c>
      <c r="U24" s="42">
        <f>IF(H24=6,15,0)</f>
        <v>0</v>
      </c>
      <c r="V24" s="42">
        <f>IF(H24=7,14,0)</f>
        <v>0</v>
      </c>
      <c r="W24" s="42">
        <f>IF(H24=8,13,0)</f>
        <v>0</v>
      </c>
      <c r="X24" s="42">
        <f>IF(H24=9,12,0)</f>
        <v>0</v>
      </c>
      <c r="Y24" s="42">
        <f>IF(H24=10,11,0)</f>
        <v>0</v>
      </c>
      <c r="Z24" s="42">
        <f>IF(H24=11,10,0)</f>
        <v>0</v>
      </c>
      <c r="AA24" s="42">
        <f>IF(H24=12,9,0)</f>
        <v>0</v>
      </c>
      <c r="AB24" s="42">
        <f>IF(H24=13,8,0)</f>
        <v>0</v>
      </c>
      <c r="AC24" s="42">
        <f>IF(H24=14,7,0)</f>
        <v>0</v>
      </c>
      <c r="AD24" s="42">
        <f>IF(H24=15,6,0)</f>
        <v>0</v>
      </c>
      <c r="AE24" s="42">
        <f>IF(H24=16,5,0)</f>
        <v>0</v>
      </c>
      <c r="AF24" s="42">
        <f>IF(H24=17,4,0)</f>
        <v>0</v>
      </c>
      <c r="AG24" s="42">
        <f>IF(H24=18,3,0)</f>
        <v>0</v>
      </c>
      <c r="AH24" s="42">
        <f>IF(H24=19,2,0)</f>
        <v>0</v>
      </c>
      <c r="AI24" s="42">
        <f>IF(H24=20,1,0)</f>
        <v>0</v>
      </c>
      <c r="AJ24" s="42">
        <f>IF(H24&gt;20,0,0)</f>
        <v>0</v>
      </c>
      <c r="AK24" s="42">
        <f>IF(H24="сх",0,0)</f>
        <v>0</v>
      </c>
      <c r="AL24" s="42">
        <f>SUM(P24:AJ24)</f>
        <v>0</v>
      </c>
      <c r="AM24" s="42">
        <f>IF(J24=1,25,0)</f>
        <v>0</v>
      </c>
      <c r="AN24" s="42">
        <f>IF(J24=2,22,0)</f>
        <v>0</v>
      </c>
      <c r="AO24" s="42">
        <f>IF(J24=3,20,0)</f>
        <v>0</v>
      </c>
      <c r="AP24" s="42">
        <f>IF(J24=4,18,0)</f>
        <v>0</v>
      </c>
      <c r="AQ24" s="42">
        <f>IF(J24=5,16,0)</f>
        <v>0</v>
      </c>
      <c r="AR24" s="42">
        <f>IF(J24=6,15,0)</f>
        <v>0</v>
      </c>
      <c r="AS24" s="42">
        <f>IF(J24=7,14,0)</f>
        <v>0</v>
      </c>
      <c r="AT24" s="42">
        <f>IF(J24=8,13,0)</f>
        <v>0</v>
      </c>
      <c r="AU24" s="42">
        <f>IF(J24=9,12,0)</f>
        <v>0</v>
      </c>
      <c r="AV24" s="42">
        <f>IF(J24=10,11,0)</f>
        <v>0</v>
      </c>
      <c r="AW24" s="42">
        <f>IF(J24=11,10,0)</f>
        <v>0</v>
      </c>
      <c r="AX24" s="42">
        <f>IF(J24=12,9,0)</f>
        <v>0</v>
      </c>
      <c r="AY24" s="42">
        <f>IF(J24=13,8,0)</f>
        <v>0</v>
      </c>
      <c r="AZ24" s="42">
        <f>IF(J24=14,7,0)</f>
        <v>0</v>
      </c>
      <c r="BA24" s="42">
        <f>IF(J24=15,6,0)</f>
        <v>0</v>
      </c>
      <c r="BB24" s="42">
        <f>IF(J24=16,5,0)</f>
        <v>0</v>
      </c>
      <c r="BC24" s="42">
        <f>IF(J24=17,4,0)</f>
        <v>0</v>
      </c>
      <c r="BD24" s="42">
        <f>IF(J24=18,3,0)</f>
        <v>0</v>
      </c>
      <c r="BE24" s="42">
        <f>IF(J24=19,2,0)</f>
        <v>0</v>
      </c>
      <c r="BF24" s="42">
        <f>IF(J24=20,1,0)</f>
        <v>0</v>
      </c>
      <c r="BG24" s="42">
        <f>IF(J24&gt;20,0,0)</f>
        <v>0</v>
      </c>
      <c r="BH24" s="42">
        <f>IF(J24="сх",0,0)</f>
        <v>0</v>
      </c>
      <c r="BI24" s="42">
        <f>SUM(AM24:BG24)</f>
        <v>0</v>
      </c>
      <c r="BJ24" s="42">
        <f>IF(H24=1,45,0)</f>
        <v>0</v>
      </c>
      <c r="BK24" s="42">
        <f>IF(H24=2,42,0)</f>
        <v>0</v>
      </c>
      <c r="BL24" s="42">
        <f>IF(H24=3,40,0)</f>
        <v>0</v>
      </c>
      <c r="BM24" s="42">
        <f>IF(H24=4,38,0)</f>
        <v>0</v>
      </c>
      <c r="BN24" s="42">
        <f>IF(H24=5,36,0)</f>
        <v>0</v>
      </c>
      <c r="BO24" s="42">
        <f>IF(H24=6,35,0)</f>
        <v>0</v>
      </c>
      <c r="BP24" s="42">
        <f>IF(H24=7,34,0)</f>
        <v>0</v>
      </c>
      <c r="BQ24" s="42">
        <f>IF(H24=8,33,0)</f>
        <v>0</v>
      </c>
      <c r="BR24" s="42">
        <f>IF(H24=9,32,0)</f>
        <v>0</v>
      </c>
      <c r="BS24" s="42">
        <f>IF(H24=10,31,0)</f>
        <v>0</v>
      </c>
      <c r="BT24" s="42">
        <f>IF(H24=11,30,0)</f>
        <v>0</v>
      </c>
      <c r="BU24" s="42">
        <f>IF(H24=12,29,0)</f>
        <v>0</v>
      </c>
      <c r="BV24" s="42">
        <f>IF(H24=13,28,0)</f>
        <v>0</v>
      </c>
      <c r="BW24" s="42">
        <f>IF(H24=14,27,0)</f>
        <v>0</v>
      </c>
      <c r="BX24" s="42">
        <f>IF(H24=15,26,0)</f>
        <v>0</v>
      </c>
      <c r="BY24" s="42">
        <f>IF(H24=16,25,0)</f>
        <v>0</v>
      </c>
      <c r="BZ24" s="42">
        <f>IF(H24=17,24,0)</f>
        <v>0</v>
      </c>
      <c r="CA24" s="42">
        <f>IF(H24=18,23,0)</f>
        <v>0</v>
      </c>
      <c r="CB24" s="42">
        <f>IF(H24=19,22,0)</f>
        <v>0</v>
      </c>
      <c r="CC24" s="42">
        <f>IF(H24=20,21,0)</f>
        <v>0</v>
      </c>
      <c r="CD24" s="42">
        <f>IF(H24=21,20,0)</f>
        <v>0</v>
      </c>
      <c r="CE24" s="42">
        <f>IF(H24=22,19,0)</f>
        <v>0</v>
      </c>
      <c r="CF24" s="42">
        <f>IF(H24=23,18,0)</f>
        <v>0</v>
      </c>
      <c r="CG24" s="42">
        <f>IF(H24=24,17,0)</f>
        <v>0</v>
      </c>
      <c r="CH24" s="42">
        <f>IF(H24=25,16,0)</f>
        <v>0</v>
      </c>
      <c r="CI24" s="42">
        <f>IF(H24=26,15,0)</f>
        <v>0</v>
      </c>
      <c r="CJ24" s="42">
        <f>IF(H24=27,14,0)</f>
        <v>0</v>
      </c>
      <c r="CK24" s="42">
        <f>IF(H24=28,13,0)</f>
        <v>0</v>
      </c>
      <c r="CL24" s="42">
        <f>IF(H24=29,12,0)</f>
        <v>0</v>
      </c>
      <c r="CM24" s="42">
        <f>IF(H24=30,11,0)</f>
        <v>0</v>
      </c>
      <c r="CN24" s="42">
        <f>IF(H24=31,10,0)</f>
        <v>0</v>
      </c>
      <c r="CO24" s="42">
        <f>IF(H24=32,9,0)</f>
        <v>0</v>
      </c>
      <c r="CP24" s="42">
        <f>IF(H24=33,8,0)</f>
        <v>0</v>
      </c>
      <c r="CQ24" s="42">
        <f>IF(H24=34,7,0)</f>
        <v>0</v>
      </c>
      <c r="CR24" s="42">
        <f>IF(H24=35,6,0)</f>
        <v>0</v>
      </c>
      <c r="CS24" s="42">
        <f>IF(H24=36,5,0)</f>
        <v>0</v>
      </c>
      <c r="CT24" s="42">
        <f>IF(H24=37,4,0)</f>
        <v>0</v>
      </c>
      <c r="CU24" s="42">
        <f>IF(H24=38,3,0)</f>
        <v>0</v>
      </c>
      <c r="CV24" s="42">
        <f>IF(H24=39,2,0)</f>
        <v>0</v>
      </c>
      <c r="CW24" s="42">
        <f>IF(H24=40,1,0)</f>
        <v>0</v>
      </c>
      <c r="CX24" s="42">
        <f>IF(H24&gt;20,0,0)</f>
        <v>0</v>
      </c>
      <c r="CY24" s="42">
        <f>IF(H24="сх",0,0)</f>
        <v>0</v>
      </c>
      <c r="CZ24" s="42">
        <f>SUM(BJ24:CY24)</f>
        <v>0</v>
      </c>
      <c r="DA24" s="42">
        <f>IF(J24=1,45,0)</f>
        <v>0</v>
      </c>
      <c r="DB24" s="42">
        <f>IF(J24=2,42,0)</f>
        <v>0</v>
      </c>
      <c r="DC24" s="42">
        <f>IF(J24=3,40,0)</f>
        <v>0</v>
      </c>
      <c r="DD24" s="42">
        <f>IF(J24=4,38,0)</f>
        <v>0</v>
      </c>
      <c r="DE24" s="42">
        <f>IF(J24=5,36,0)</f>
        <v>0</v>
      </c>
      <c r="DF24" s="42">
        <f>IF(J24=6,35,0)</f>
        <v>0</v>
      </c>
      <c r="DG24" s="42">
        <f>IF(J24=7,34,0)</f>
        <v>0</v>
      </c>
      <c r="DH24" s="42">
        <f>IF(J24=8,33,0)</f>
        <v>0</v>
      </c>
      <c r="DI24" s="42">
        <f>IF(J24=9,32,0)</f>
        <v>0</v>
      </c>
      <c r="DJ24" s="42">
        <f>IF(J24=10,31,0)</f>
        <v>0</v>
      </c>
      <c r="DK24" s="42">
        <f>IF(J24=11,30,0)</f>
        <v>0</v>
      </c>
      <c r="DL24" s="42">
        <f>IF(J24=12,29,0)</f>
        <v>0</v>
      </c>
      <c r="DM24" s="42">
        <f>IF(J24=13,28,0)</f>
        <v>0</v>
      </c>
      <c r="DN24" s="42">
        <f>IF(J24=14,27,0)</f>
        <v>0</v>
      </c>
      <c r="DO24" s="42">
        <f>IF(J24=15,26,0)</f>
        <v>0</v>
      </c>
      <c r="DP24" s="42">
        <f>IF(J24=16,25,0)</f>
        <v>0</v>
      </c>
      <c r="DQ24" s="42">
        <f>IF(J24=17,24,0)</f>
        <v>0</v>
      </c>
      <c r="DR24" s="42">
        <f>IF(J24=18,23,0)</f>
        <v>0</v>
      </c>
      <c r="DS24" s="42">
        <f>IF(J24=19,22,0)</f>
        <v>0</v>
      </c>
      <c r="DT24" s="42">
        <f>IF(J24=20,21,0)</f>
        <v>0</v>
      </c>
      <c r="DU24" s="42">
        <f>IF(J24=21,20,0)</f>
        <v>0</v>
      </c>
      <c r="DV24" s="42">
        <f>IF(J24=22,19,0)</f>
        <v>0</v>
      </c>
      <c r="DW24" s="42">
        <f>IF(J24=23,18,0)</f>
        <v>0</v>
      </c>
      <c r="DX24" s="42">
        <f>IF(J24=24,17,0)</f>
        <v>0</v>
      </c>
      <c r="DY24" s="42">
        <f>IF(J24=25,16,0)</f>
        <v>0</v>
      </c>
      <c r="DZ24" s="42">
        <f>IF(J24=26,15,0)</f>
        <v>0</v>
      </c>
      <c r="EA24" s="42">
        <f>IF(J24=27,14,0)</f>
        <v>0</v>
      </c>
      <c r="EB24" s="42">
        <f>IF(J24=28,13,0)</f>
        <v>0</v>
      </c>
      <c r="EC24" s="42">
        <f>IF(J24=29,12,0)</f>
        <v>0</v>
      </c>
      <c r="ED24" s="42">
        <f>IF(J24=30,11,0)</f>
        <v>0</v>
      </c>
      <c r="EE24" s="42">
        <f>IF(J24=31,10,0)</f>
        <v>0</v>
      </c>
      <c r="EF24" s="42">
        <f>IF(J24=32,9,0)</f>
        <v>0</v>
      </c>
      <c r="EG24" s="42">
        <f>IF(J24=33,8,0)</f>
        <v>0</v>
      </c>
      <c r="EH24" s="42">
        <f>IF(J24=34,7,0)</f>
        <v>0</v>
      </c>
      <c r="EI24" s="42">
        <f>IF(J24=35,6,0)</f>
        <v>0</v>
      </c>
      <c r="EJ24" s="42">
        <f>IF(J24=36,5,0)</f>
        <v>0</v>
      </c>
      <c r="EK24" s="42">
        <f>IF(J24=37,4,0)</f>
        <v>0</v>
      </c>
      <c r="EL24" s="42">
        <f>IF(J24=38,3,0)</f>
        <v>0</v>
      </c>
      <c r="EM24" s="42">
        <f>IF(J24=39,2,0)</f>
        <v>0</v>
      </c>
      <c r="EN24" s="42">
        <f>IF(J24=40,1,0)</f>
        <v>0</v>
      </c>
      <c r="EO24" s="42">
        <f>IF(J24&gt;20,0,0)</f>
        <v>0</v>
      </c>
      <c r="EP24" s="42">
        <f>IF(J24="сх",0,0)</f>
        <v>0</v>
      </c>
      <c r="EQ24" s="42">
        <f>SUM(DA24:EP24)</f>
        <v>0</v>
      </c>
      <c r="ER24" s="42"/>
      <c r="ES24" s="42" t="str">
        <f>IF(H24="сх","ноль",IF(H24&gt;0,H24,"Ноль"))</f>
        <v>Ноль</v>
      </c>
      <c r="ET24" s="42" t="str">
        <f>IF(J24="сх","ноль",IF(J24&gt;0,J24,"Ноль"))</f>
        <v>Ноль</v>
      </c>
      <c r="EU24" s="42"/>
      <c r="EV24" s="42">
        <f>MIN(ES24,ET24)</f>
        <v>0</v>
      </c>
      <c r="EW24" s="42" t="e">
        <f>IF(L24=#REF!,IF(J24&lt;#REF!,#REF!,FA24),#REF!)</f>
        <v>#REF!</v>
      </c>
      <c r="EX24" s="42" t="e">
        <f>IF(L24=#REF!,IF(J24&lt;#REF!,0,1))</f>
        <v>#REF!</v>
      </c>
      <c r="EY24" s="42" t="e">
        <f>IF(AND(EV24&gt;=21,EV24&lt;&gt;0),EV24,IF(L24&lt;#REF!,"СТОП",EW24+EX24))</f>
        <v>#REF!</v>
      </c>
      <c r="EZ24" s="42"/>
      <c r="FA24" s="42">
        <v>15</v>
      </c>
      <c r="FB24" s="42">
        <v>16</v>
      </c>
      <c r="FC24" s="42"/>
      <c r="FD24" s="44">
        <f>IF(H24=1,25,0)</f>
        <v>0</v>
      </c>
      <c r="FE24" s="44">
        <f>IF(H24=2,22,0)</f>
        <v>0</v>
      </c>
      <c r="FF24" s="44">
        <f>IF(H24=3,20,0)</f>
        <v>0</v>
      </c>
      <c r="FG24" s="44">
        <f>IF(H24=4,18,0)</f>
        <v>0</v>
      </c>
      <c r="FH24" s="44">
        <f>IF(H24=5,16,0)</f>
        <v>0</v>
      </c>
      <c r="FI24" s="44">
        <f>IF(H24=6,15,0)</f>
        <v>0</v>
      </c>
      <c r="FJ24" s="44">
        <f>IF(H24=7,14,0)</f>
        <v>0</v>
      </c>
      <c r="FK24" s="44">
        <f>IF(H24=8,13,0)</f>
        <v>0</v>
      </c>
      <c r="FL24" s="44">
        <f>IF(H24=9,12,0)</f>
        <v>0</v>
      </c>
      <c r="FM24" s="44">
        <f>IF(H24=10,11,0)</f>
        <v>0</v>
      </c>
      <c r="FN24" s="44">
        <f>IF(H24=11,10,0)</f>
        <v>0</v>
      </c>
      <c r="FO24" s="44">
        <f>IF(H24=12,9,0)</f>
        <v>0</v>
      </c>
      <c r="FP24" s="44">
        <f>IF(H24=13,8,0)</f>
        <v>0</v>
      </c>
      <c r="FQ24" s="44">
        <f>IF(H24=14,7,0)</f>
        <v>0</v>
      </c>
      <c r="FR24" s="44">
        <f>IF(H24=15,6,0)</f>
        <v>0</v>
      </c>
      <c r="FS24" s="44">
        <f>IF(H24=16,5,0)</f>
        <v>0</v>
      </c>
      <c r="FT24" s="44">
        <f>IF(H24=17,4,0)</f>
        <v>0</v>
      </c>
      <c r="FU24" s="44">
        <f>IF(H24=18,3,0)</f>
        <v>0</v>
      </c>
      <c r="FV24" s="44">
        <f>IF(H24=19,2,0)</f>
        <v>0</v>
      </c>
      <c r="FW24" s="44">
        <f>IF(H24=20,1,0)</f>
        <v>0</v>
      </c>
      <c r="FX24" s="44">
        <f>IF(H24&gt;20,0,0)</f>
        <v>0</v>
      </c>
      <c r="FY24" s="44">
        <f>IF(H24="сх",0,0)</f>
        <v>0</v>
      </c>
      <c r="FZ24" s="44">
        <f>SUM(FD24:FY24)</f>
        <v>0</v>
      </c>
      <c r="GA24" s="44">
        <f>IF(J24=1,25,0)</f>
        <v>0</v>
      </c>
      <c r="GB24" s="44">
        <f>IF(J24=2,22,0)</f>
        <v>0</v>
      </c>
      <c r="GC24" s="44">
        <f>IF(J24=3,20,0)</f>
        <v>0</v>
      </c>
      <c r="GD24" s="44">
        <f>IF(J24=4,18,0)</f>
        <v>0</v>
      </c>
      <c r="GE24" s="44">
        <f>IF(J24=5,16,0)</f>
        <v>0</v>
      </c>
      <c r="GF24" s="44">
        <f>IF(J24=6,15,0)</f>
        <v>0</v>
      </c>
      <c r="GG24" s="44">
        <f>IF(J24=7,14,0)</f>
        <v>0</v>
      </c>
      <c r="GH24" s="44">
        <f>IF(J24=8,13,0)</f>
        <v>0</v>
      </c>
      <c r="GI24" s="44">
        <f>IF(J24=9,12,0)</f>
        <v>0</v>
      </c>
      <c r="GJ24" s="44">
        <f>IF(J24=10,11,0)</f>
        <v>0</v>
      </c>
      <c r="GK24" s="44">
        <f>IF(J24=11,10,0)</f>
        <v>0</v>
      </c>
      <c r="GL24" s="44">
        <f>IF(J24=12,9,0)</f>
        <v>0</v>
      </c>
      <c r="GM24" s="44">
        <f>IF(J24=13,8,0)</f>
        <v>0</v>
      </c>
      <c r="GN24" s="44">
        <f>IF(J24=14,7,0)</f>
        <v>0</v>
      </c>
      <c r="GO24" s="44">
        <f>IF(J24=15,6,0)</f>
        <v>0</v>
      </c>
      <c r="GP24" s="44">
        <f>IF(J24=16,5,0)</f>
        <v>0</v>
      </c>
      <c r="GQ24" s="44">
        <f>IF(J24=17,4,0)</f>
        <v>0</v>
      </c>
      <c r="GR24" s="44">
        <f>IF(J24=18,3,0)</f>
        <v>0</v>
      </c>
      <c r="GS24" s="44">
        <f>IF(J24=19,2,0)</f>
        <v>0</v>
      </c>
      <c r="GT24" s="44">
        <f>IF(J24=20,1,0)</f>
        <v>0</v>
      </c>
      <c r="GU24" s="44">
        <f>IF(J24&gt;20,0,0)</f>
        <v>0</v>
      </c>
      <c r="GV24" s="44">
        <f>IF(J24="сх",0,0)</f>
        <v>0</v>
      </c>
      <c r="GW24" s="44">
        <f>SUM(GA24:GV24)</f>
        <v>0</v>
      </c>
      <c r="GX24" s="44">
        <f>IF(H24=1,100,0)</f>
        <v>0</v>
      </c>
      <c r="GY24" s="44">
        <f>IF(H24=2,98,0)</f>
        <v>0</v>
      </c>
      <c r="GZ24" s="44">
        <f>IF(H24=3,95,0)</f>
        <v>0</v>
      </c>
      <c r="HA24" s="44">
        <f>IF(H24=4,93,0)</f>
        <v>0</v>
      </c>
      <c r="HB24" s="44">
        <f>IF(H24=5,90,0)</f>
        <v>0</v>
      </c>
      <c r="HC24" s="44">
        <f>IF(H24=6,88,0)</f>
        <v>0</v>
      </c>
      <c r="HD24" s="44">
        <f>IF(H24=7,85,0)</f>
        <v>0</v>
      </c>
      <c r="HE24" s="44">
        <f>IF(H24=8,83,0)</f>
        <v>0</v>
      </c>
      <c r="HF24" s="44">
        <f>IF(H24=9,80,0)</f>
        <v>0</v>
      </c>
      <c r="HG24" s="44">
        <f>IF(H24=10,78,0)</f>
        <v>0</v>
      </c>
      <c r="HH24" s="44">
        <f>IF(H24=11,75,0)</f>
        <v>0</v>
      </c>
      <c r="HI24" s="44">
        <f>IF(H24=12,73,0)</f>
        <v>0</v>
      </c>
      <c r="HJ24" s="44">
        <f>IF(H24=13,70,0)</f>
        <v>0</v>
      </c>
      <c r="HK24" s="44">
        <f>IF(H24=14,68,0)</f>
        <v>0</v>
      </c>
      <c r="HL24" s="44">
        <f>IF(H24=15,65,0)</f>
        <v>0</v>
      </c>
      <c r="HM24" s="44">
        <f>IF(H24=16,63,0)</f>
        <v>0</v>
      </c>
      <c r="HN24" s="44">
        <f>IF(H24=17,60,0)</f>
        <v>0</v>
      </c>
      <c r="HO24" s="44">
        <f>IF(H24=18,58,0)</f>
        <v>0</v>
      </c>
      <c r="HP24" s="44">
        <f>IF(H24=19,55,0)</f>
        <v>0</v>
      </c>
      <c r="HQ24" s="44">
        <f>IF(H24=20,53,0)</f>
        <v>0</v>
      </c>
      <c r="HR24" s="44">
        <f>IF(H24&gt;20,0,0)</f>
        <v>0</v>
      </c>
      <c r="HS24" s="44">
        <f>IF(H24="сх",0,0)</f>
        <v>0</v>
      </c>
      <c r="HT24" s="44">
        <f>SUM(GX24:HS24)</f>
        <v>0</v>
      </c>
      <c r="HU24" s="44">
        <f>IF(J24=1,100,0)</f>
        <v>0</v>
      </c>
      <c r="HV24" s="44">
        <f>IF(J24=2,98,0)</f>
        <v>0</v>
      </c>
      <c r="HW24" s="44">
        <f>IF(J24=3,95,0)</f>
        <v>0</v>
      </c>
      <c r="HX24" s="44">
        <f>IF(J24=4,93,0)</f>
        <v>0</v>
      </c>
      <c r="HY24" s="44">
        <f>IF(J24=5,90,0)</f>
        <v>0</v>
      </c>
      <c r="HZ24" s="44">
        <f>IF(J24=6,88,0)</f>
        <v>0</v>
      </c>
      <c r="IA24" s="44">
        <f>IF(J24=7,85,0)</f>
        <v>0</v>
      </c>
      <c r="IB24" s="44">
        <f>IF(J24=8,83,0)</f>
        <v>0</v>
      </c>
      <c r="IC24" s="44">
        <f>IF(J24=9,80,0)</f>
        <v>0</v>
      </c>
      <c r="ID24" s="44">
        <f>IF(J24=10,78,0)</f>
        <v>0</v>
      </c>
      <c r="IE24" s="44">
        <f>IF(J24=11,75,0)</f>
        <v>0</v>
      </c>
      <c r="IF24" s="44">
        <f>IF(J24=12,73,0)</f>
        <v>0</v>
      </c>
      <c r="IG24" s="44">
        <f>IF(J24=13,70,0)</f>
        <v>0</v>
      </c>
      <c r="IH24" s="44">
        <f>IF(J24=14,68,0)</f>
        <v>0</v>
      </c>
      <c r="II24" s="44">
        <f>IF(J24=15,65,0)</f>
        <v>0</v>
      </c>
      <c r="IJ24" s="44">
        <f>IF(J24=16,63,0)</f>
        <v>0</v>
      </c>
      <c r="IK24" s="44">
        <f>IF(J24=17,60,0)</f>
        <v>0</v>
      </c>
      <c r="IL24" s="44">
        <f>IF(J24=18,58,0)</f>
        <v>0</v>
      </c>
      <c r="IM24" s="44">
        <f>IF(J24=19,55,0)</f>
        <v>0</v>
      </c>
      <c r="IN24" s="44">
        <f>IF(J24=20,53,0)</f>
        <v>0</v>
      </c>
      <c r="IO24" s="44">
        <f>IF(J24&gt;20,0,0)</f>
        <v>0</v>
      </c>
      <c r="IP24" s="44">
        <f>IF(J24="сх",0,0)</f>
        <v>0</v>
      </c>
      <c r="IQ24" s="44">
        <f>SUM(HU24:IP24)</f>
        <v>0</v>
      </c>
      <c r="IR24" s="42"/>
      <c r="IS24" s="42"/>
      <c r="IT24" s="42"/>
      <c r="IU24" s="42"/>
      <c r="IV24" s="42"/>
    </row>
    <row r="25" spans="1:256" s="3" customFormat="1" ht="101.25" customHeight="1" thickBot="1">
      <c r="A25" s="61">
        <v>1</v>
      </c>
      <c r="B25" s="68">
        <v>82</v>
      </c>
      <c r="C25" s="104" t="s">
        <v>198</v>
      </c>
      <c r="D25" s="58" t="s">
        <v>28</v>
      </c>
      <c r="E25" s="59" t="s">
        <v>197</v>
      </c>
      <c r="F25" s="60" t="s">
        <v>199</v>
      </c>
      <c r="G25" s="58" t="s">
        <v>47</v>
      </c>
      <c r="H25" s="46">
        <v>1</v>
      </c>
      <c r="I25" s="85">
        <f>IF(AND(H25&lt;=20,H25&gt;=1),IF(H25=1,25,IF(H25=2,22,IF(H25=3,20,IF(H25=4,18,21-H25)))),0)</f>
        <v>25</v>
      </c>
      <c r="J25" s="45">
        <v>2</v>
      </c>
      <c r="K25" s="85">
        <f>IF(AND(J25&lt;=20,J25&gt;=1),IF(J25=1,25,IF(J25=2,22,IF(J25=3,20,IF(J25=4,18,21-J25)))),0)</f>
        <v>22</v>
      </c>
      <c r="L25" s="38">
        <f>SUM(I25+K25)</f>
        <v>47</v>
      </c>
      <c r="M25" s="41">
        <f>I25+K25</f>
        <v>47</v>
      </c>
      <c r="N25" s="42"/>
      <c r="O25" s="43"/>
      <c r="P25" s="42">
        <f>IF(H25=1,25,0)</f>
        <v>25</v>
      </c>
      <c r="Q25" s="42">
        <f>IF(H25=2,22,0)</f>
        <v>0</v>
      </c>
      <c r="R25" s="42">
        <f>IF(H25=3,20,0)</f>
        <v>0</v>
      </c>
      <c r="S25" s="42">
        <f>IF(H25=4,18,0)</f>
        <v>0</v>
      </c>
      <c r="T25" s="42">
        <f>IF(H25=5,16,0)</f>
        <v>0</v>
      </c>
      <c r="U25" s="42">
        <f>IF(H25=6,15,0)</f>
        <v>0</v>
      </c>
      <c r="V25" s="42">
        <f>IF(H25=7,14,0)</f>
        <v>0</v>
      </c>
      <c r="W25" s="42">
        <f>IF(H25=8,13,0)</f>
        <v>0</v>
      </c>
      <c r="X25" s="42">
        <f>IF(H25=9,12,0)</f>
        <v>0</v>
      </c>
      <c r="Y25" s="42">
        <f>IF(H25=10,11,0)</f>
        <v>0</v>
      </c>
      <c r="Z25" s="42">
        <f>IF(H25=11,10,0)</f>
        <v>0</v>
      </c>
      <c r="AA25" s="42">
        <f>IF(H25=12,9,0)</f>
        <v>0</v>
      </c>
      <c r="AB25" s="42">
        <f>IF(H25=13,8,0)</f>
        <v>0</v>
      </c>
      <c r="AC25" s="42">
        <f>IF(H25=14,7,0)</f>
        <v>0</v>
      </c>
      <c r="AD25" s="42">
        <f>IF(H25=15,6,0)</f>
        <v>0</v>
      </c>
      <c r="AE25" s="42">
        <f>IF(H25=16,5,0)</f>
        <v>0</v>
      </c>
      <c r="AF25" s="42">
        <f>IF(H25=17,4,0)</f>
        <v>0</v>
      </c>
      <c r="AG25" s="42">
        <f>IF(H25=18,3,0)</f>
        <v>0</v>
      </c>
      <c r="AH25" s="42">
        <f>IF(H25=19,2,0)</f>
        <v>0</v>
      </c>
      <c r="AI25" s="42">
        <f>IF(H25=20,1,0)</f>
        <v>0</v>
      </c>
      <c r="AJ25" s="42">
        <f>IF(H25&gt;20,0,0)</f>
        <v>0</v>
      </c>
      <c r="AK25" s="42">
        <f>IF(H25="сх",0,0)</f>
        <v>0</v>
      </c>
      <c r="AL25" s="42">
        <f>SUM(P25:AJ25)</f>
        <v>25</v>
      </c>
      <c r="AM25" s="42">
        <f>IF(J25=1,25,0)</f>
        <v>0</v>
      </c>
      <c r="AN25" s="42">
        <f>IF(J25=2,22,0)</f>
        <v>22</v>
      </c>
      <c r="AO25" s="42">
        <f>IF(J25=3,20,0)</f>
        <v>0</v>
      </c>
      <c r="AP25" s="42">
        <f>IF(J25=4,18,0)</f>
        <v>0</v>
      </c>
      <c r="AQ25" s="42">
        <f>IF(J25=5,16,0)</f>
        <v>0</v>
      </c>
      <c r="AR25" s="42">
        <f>IF(J25=6,15,0)</f>
        <v>0</v>
      </c>
      <c r="AS25" s="42">
        <f>IF(J25=7,14,0)</f>
        <v>0</v>
      </c>
      <c r="AT25" s="42">
        <f>IF(J25=8,13,0)</f>
        <v>0</v>
      </c>
      <c r="AU25" s="42">
        <f>IF(J25=9,12,0)</f>
        <v>0</v>
      </c>
      <c r="AV25" s="42">
        <f>IF(J25=10,11,0)</f>
        <v>0</v>
      </c>
      <c r="AW25" s="42">
        <f>IF(J25=11,10,0)</f>
        <v>0</v>
      </c>
      <c r="AX25" s="42">
        <f>IF(J25=12,9,0)</f>
        <v>0</v>
      </c>
      <c r="AY25" s="42">
        <f>IF(J25=13,8,0)</f>
        <v>0</v>
      </c>
      <c r="AZ25" s="42">
        <f>IF(J25=14,7,0)</f>
        <v>0</v>
      </c>
      <c r="BA25" s="42">
        <f>IF(J25=15,6,0)</f>
        <v>0</v>
      </c>
      <c r="BB25" s="42">
        <f>IF(J25=16,5,0)</f>
        <v>0</v>
      </c>
      <c r="BC25" s="42">
        <f>IF(J25=17,4,0)</f>
        <v>0</v>
      </c>
      <c r="BD25" s="42">
        <f>IF(J25=18,3,0)</f>
        <v>0</v>
      </c>
      <c r="BE25" s="42">
        <f>IF(J25=19,2,0)</f>
        <v>0</v>
      </c>
      <c r="BF25" s="42">
        <f>IF(J25=20,1,0)</f>
        <v>0</v>
      </c>
      <c r="BG25" s="42">
        <f>IF(J25&gt;20,0,0)</f>
        <v>0</v>
      </c>
      <c r="BH25" s="42">
        <f>IF(J25="сх",0,0)</f>
        <v>0</v>
      </c>
      <c r="BI25" s="42">
        <f>SUM(AM25:BG25)</f>
        <v>22</v>
      </c>
      <c r="BJ25" s="42">
        <f>IF(H25=1,45,0)</f>
        <v>45</v>
      </c>
      <c r="BK25" s="42">
        <f>IF(H25=2,42,0)</f>
        <v>0</v>
      </c>
      <c r="BL25" s="42">
        <f>IF(H25=3,40,0)</f>
        <v>0</v>
      </c>
      <c r="BM25" s="42">
        <f>IF(H25=4,38,0)</f>
        <v>0</v>
      </c>
      <c r="BN25" s="42">
        <f>IF(H25=5,36,0)</f>
        <v>0</v>
      </c>
      <c r="BO25" s="42">
        <f>IF(H25=6,35,0)</f>
        <v>0</v>
      </c>
      <c r="BP25" s="42">
        <f>IF(H25=7,34,0)</f>
        <v>0</v>
      </c>
      <c r="BQ25" s="42">
        <f>IF(H25=8,33,0)</f>
        <v>0</v>
      </c>
      <c r="BR25" s="42">
        <f>IF(H25=9,32,0)</f>
        <v>0</v>
      </c>
      <c r="BS25" s="42">
        <f>IF(H25=10,31,0)</f>
        <v>0</v>
      </c>
      <c r="BT25" s="42">
        <f>IF(H25=11,30,0)</f>
        <v>0</v>
      </c>
      <c r="BU25" s="42">
        <f>IF(H25=12,29,0)</f>
        <v>0</v>
      </c>
      <c r="BV25" s="42">
        <f>IF(H25=13,28,0)</f>
        <v>0</v>
      </c>
      <c r="BW25" s="42">
        <f>IF(H25=14,27,0)</f>
        <v>0</v>
      </c>
      <c r="BX25" s="42">
        <f>IF(H25=15,26,0)</f>
        <v>0</v>
      </c>
      <c r="BY25" s="42">
        <f>IF(H25=16,25,0)</f>
        <v>0</v>
      </c>
      <c r="BZ25" s="42">
        <f>IF(H25=17,24,0)</f>
        <v>0</v>
      </c>
      <c r="CA25" s="42">
        <f>IF(H25=18,23,0)</f>
        <v>0</v>
      </c>
      <c r="CB25" s="42">
        <f>IF(H25=19,22,0)</f>
        <v>0</v>
      </c>
      <c r="CC25" s="42">
        <f>IF(H25=20,21,0)</f>
        <v>0</v>
      </c>
      <c r="CD25" s="42">
        <f>IF(H25=21,20,0)</f>
        <v>0</v>
      </c>
      <c r="CE25" s="42">
        <f>IF(H25=22,19,0)</f>
        <v>0</v>
      </c>
      <c r="CF25" s="42">
        <f>IF(H25=23,18,0)</f>
        <v>0</v>
      </c>
      <c r="CG25" s="42">
        <f>IF(H25=24,17,0)</f>
        <v>0</v>
      </c>
      <c r="CH25" s="42">
        <f>IF(H25=25,16,0)</f>
        <v>0</v>
      </c>
      <c r="CI25" s="42">
        <f>IF(H25=26,15,0)</f>
        <v>0</v>
      </c>
      <c r="CJ25" s="42">
        <f>IF(H25=27,14,0)</f>
        <v>0</v>
      </c>
      <c r="CK25" s="42">
        <f>IF(H25=28,13,0)</f>
        <v>0</v>
      </c>
      <c r="CL25" s="42">
        <f>IF(H25=29,12,0)</f>
        <v>0</v>
      </c>
      <c r="CM25" s="42">
        <f>IF(H25=30,11,0)</f>
        <v>0</v>
      </c>
      <c r="CN25" s="42">
        <f>IF(H25=31,10,0)</f>
        <v>0</v>
      </c>
      <c r="CO25" s="42">
        <f>IF(H25=32,9,0)</f>
        <v>0</v>
      </c>
      <c r="CP25" s="42">
        <f>IF(H25=33,8,0)</f>
        <v>0</v>
      </c>
      <c r="CQ25" s="42">
        <f>IF(H25=34,7,0)</f>
        <v>0</v>
      </c>
      <c r="CR25" s="42">
        <f>IF(H25=35,6,0)</f>
        <v>0</v>
      </c>
      <c r="CS25" s="42">
        <f>IF(H25=36,5,0)</f>
        <v>0</v>
      </c>
      <c r="CT25" s="42">
        <f>IF(H25=37,4,0)</f>
        <v>0</v>
      </c>
      <c r="CU25" s="42">
        <f>IF(H25=38,3,0)</f>
        <v>0</v>
      </c>
      <c r="CV25" s="42">
        <f>IF(H25=39,2,0)</f>
        <v>0</v>
      </c>
      <c r="CW25" s="42">
        <f>IF(H25=40,1,0)</f>
        <v>0</v>
      </c>
      <c r="CX25" s="42">
        <f>IF(H25&gt;20,0,0)</f>
        <v>0</v>
      </c>
      <c r="CY25" s="42">
        <f>IF(H25="сх",0,0)</f>
        <v>0</v>
      </c>
      <c r="CZ25" s="42">
        <f>SUM(BJ25:CY25)</f>
        <v>45</v>
      </c>
      <c r="DA25" s="42">
        <f>IF(J25=1,45,0)</f>
        <v>0</v>
      </c>
      <c r="DB25" s="42">
        <f>IF(J25=2,42,0)</f>
        <v>42</v>
      </c>
      <c r="DC25" s="42">
        <f>IF(J25=3,40,0)</f>
        <v>0</v>
      </c>
      <c r="DD25" s="42">
        <f>IF(J25=4,38,0)</f>
        <v>0</v>
      </c>
      <c r="DE25" s="42">
        <f>IF(J25=5,36,0)</f>
        <v>0</v>
      </c>
      <c r="DF25" s="42">
        <f>IF(J25=6,35,0)</f>
        <v>0</v>
      </c>
      <c r="DG25" s="42">
        <f>IF(J25=7,34,0)</f>
        <v>0</v>
      </c>
      <c r="DH25" s="42">
        <f>IF(J25=8,33,0)</f>
        <v>0</v>
      </c>
      <c r="DI25" s="42">
        <f>IF(J25=9,32,0)</f>
        <v>0</v>
      </c>
      <c r="DJ25" s="42">
        <f>IF(J25=10,31,0)</f>
        <v>0</v>
      </c>
      <c r="DK25" s="42">
        <f>IF(J25=11,30,0)</f>
        <v>0</v>
      </c>
      <c r="DL25" s="42">
        <f>IF(J25=12,29,0)</f>
        <v>0</v>
      </c>
      <c r="DM25" s="42">
        <f>IF(J25=13,28,0)</f>
        <v>0</v>
      </c>
      <c r="DN25" s="42">
        <f>IF(J25=14,27,0)</f>
        <v>0</v>
      </c>
      <c r="DO25" s="42">
        <f>IF(J25=15,26,0)</f>
        <v>0</v>
      </c>
      <c r="DP25" s="42">
        <f>IF(J25=16,25,0)</f>
        <v>0</v>
      </c>
      <c r="DQ25" s="42">
        <f>IF(J25=17,24,0)</f>
        <v>0</v>
      </c>
      <c r="DR25" s="42">
        <f>IF(J25=18,23,0)</f>
        <v>0</v>
      </c>
      <c r="DS25" s="42">
        <f>IF(J25=19,22,0)</f>
        <v>0</v>
      </c>
      <c r="DT25" s="42">
        <f>IF(J25=20,21,0)</f>
        <v>0</v>
      </c>
      <c r="DU25" s="42">
        <f>IF(J25=21,20,0)</f>
        <v>0</v>
      </c>
      <c r="DV25" s="42">
        <f>IF(J25=22,19,0)</f>
        <v>0</v>
      </c>
      <c r="DW25" s="42">
        <f>IF(J25=23,18,0)</f>
        <v>0</v>
      </c>
      <c r="DX25" s="42">
        <f>IF(J25=24,17,0)</f>
        <v>0</v>
      </c>
      <c r="DY25" s="42">
        <f>IF(J25=25,16,0)</f>
        <v>0</v>
      </c>
      <c r="DZ25" s="42">
        <f>IF(J25=26,15,0)</f>
        <v>0</v>
      </c>
      <c r="EA25" s="42">
        <f>IF(J25=27,14,0)</f>
        <v>0</v>
      </c>
      <c r="EB25" s="42">
        <f>IF(J25=28,13,0)</f>
        <v>0</v>
      </c>
      <c r="EC25" s="42">
        <f>IF(J25=29,12,0)</f>
        <v>0</v>
      </c>
      <c r="ED25" s="42">
        <f>IF(J25=30,11,0)</f>
        <v>0</v>
      </c>
      <c r="EE25" s="42">
        <f>IF(J25=31,10,0)</f>
        <v>0</v>
      </c>
      <c r="EF25" s="42">
        <f>IF(J25=32,9,0)</f>
        <v>0</v>
      </c>
      <c r="EG25" s="42">
        <f>IF(J25=33,8,0)</f>
        <v>0</v>
      </c>
      <c r="EH25" s="42">
        <f>IF(J25=34,7,0)</f>
        <v>0</v>
      </c>
      <c r="EI25" s="42">
        <f>IF(J25=35,6,0)</f>
        <v>0</v>
      </c>
      <c r="EJ25" s="42">
        <f>IF(J25=36,5,0)</f>
        <v>0</v>
      </c>
      <c r="EK25" s="42">
        <f>IF(J25=37,4,0)</f>
        <v>0</v>
      </c>
      <c r="EL25" s="42">
        <f>IF(J25=38,3,0)</f>
        <v>0</v>
      </c>
      <c r="EM25" s="42">
        <f>IF(J25=39,2,0)</f>
        <v>0</v>
      </c>
      <c r="EN25" s="42">
        <f>IF(J25=40,1,0)</f>
        <v>0</v>
      </c>
      <c r="EO25" s="42">
        <f>IF(J25&gt;20,0,0)</f>
        <v>0</v>
      </c>
      <c r="EP25" s="42">
        <f>IF(J25="сх",0,0)</f>
        <v>0</v>
      </c>
      <c r="EQ25" s="42">
        <f>SUM(DA25:EP25)</f>
        <v>42</v>
      </c>
      <c r="ER25" s="42"/>
      <c r="ES25" s="42">
        <f>IF(H25="сх","ноль",IF(H25&gt;0,H25,"Ноль"))</f>
        <v>1</v>
      </c>
      <c r="ET25" s="42">
        <f>IF(J25="сх","ноль",IF(J25&gt;0,J25,"Ноль"))</f>
        <v>2</v>
      </c>
      <c r="EU25" s="42"/>
      <c r="EV25" s="42">
        <f>MIN(ES25,ET25)</f>
        <v>1</v>
      </c>
      <c r="EW25" s="42" t="e">
        <f>IF(L25=#REF!,IF(J25&lt;#REF!,#REF!,FA25),#REF!)</f>
        <v>#REF!</v>
      </c>
      <c r="EX25" s="42" t="e">
        <f>IF(L25=#REF!,IF(J25&lt;#REF!,0,1))</f>
        <v>#REF!</v>
      </c>
      <c r="EY25" s="42" t="e">
        <f>IF(AND(EV25&gt;=21,EV25&lt;&gt;0),EV25,IF(L25&lt;#REF!,"СТОП",EW25+EX25))</f>
        <v>#REF!</v>
      </c>
      <c r="EZ25" s="42"/>
      <c r="FA25" s="42">
        <v>15</v>
      </c>
      <c r="FB25" s="42">
        <v>16</v>
      </c>
      <c r="FC25" s="42"/>
      <c r="FD25" s="44">
        <f>IF(H25=1,25,0)</f>
        <v>25</v>
      </c>
      <c r="FE25" s="44">
        <f>IF(H25=2,22,0)</f>
        <v>0</v>
      </c>
      <c r="FF25" s="44">
        <f>IF(H25=3,20,0)</f>
        <v>0</v>
      </c>
      <c r="FG25" s="44">
        <f>IF(H25=4,18,0)</f>
        <v>0</v>
      </c>
      <c r="FH25" s="44">
        <f>IF(H25=5,16,0)</f>
        <v>0</v>
      </c>
      <c r="FI25" s="44">
        <f>IF(H25=6,15,0)</f>
        <v>0</v>
      </c>
      <c r="FJ25" s="44">
        <f>IF(H25=7,14,0)</f>
        <v>0</v>
      </c>
      <c r="FK25" s="44">
        <f>IF(H25=8,13,0)</f>
        <v>0</v>
      </c>
      <c r="FL25" s="44">
        <f>IF(H25=9,12,0)</f>
        <v>0</v>
      </c>
      <c r="FM25" s="44">
        <f>IF(H25=10,11,0)</f>
        <v>0</v>
      </c>
      <c r="FN25" s="44">
        <f>IF(H25=11,10,0)</f>
        <v>0</v>
      </c>
      <c r="FO25" s="44">
        <f>IF(H25=12,9,0)</f>
        <v>0</v>
      </c>
      <c r="FP25" s="44">
        <f>IF(H25=13,8,0)</f>
        <v>0</v>
      </c>
      <c r="FQ25" s="44">
        <f>IF(H25=14,7,0)</f>
        <v>0</v>
      </c>
      <c r="FR25" s="44">
        <f>IF(H25=15,6,0)</f>
        <v>0</v>
      </c>
      <c r="FS25" s="44">
        <f>IF(H25=16,5,0)</f>
        <v>0</v>
      </c>
      <c r="FT25" s="44">
        <f>IF(H25=17,4,0)</f>
        <v>0</v>
      </c>
      <c r="FU25" s="44">
        <f>IF(H25=18,3,0)</f>
        <v>0</v>
      </c>
      <c r="FV25" s="44">
        <f>IF(H25=19,2,0)</f>
        <v>0</v>
      </c>
      <c r="FW25" s="44">
        <f>IF(H25=20,1,0)</f>
        <v>0</v>
      </c>
      <c r="FX25" s="44">
        <f>IF(H25&gt;20,0,0)</f>
        <v>0</v>
      </c>
      <c r="FY25" s="44">
        <f>IF(H25="сх",0,0)</f>
        <v>0</v>
      </c>
      <c r="FZ25" s="44">
        <f>SUM(FD25:FY25)</f>
        <v>25</v>
      </c>
      <c r="GA25" s="44">
        <f>IF(J25=1,25,0)</f>
        <v>0</v>
      </c>
      <c r="GB25" s="44">
        <f>IF(J25=2,22,0)</f>
        <v>22</v>
      </c>
      <c r="GC25" s="44">
        <f>IF(J25=3,20,0)</f>
        <v>0</v>
      </c>
      <c r="GD25" s="44">
        <f>IF(J25=4,18,0)</f>
        <v>0</v>
      </c>
      <c r="GE25" s="44">
        <f>IF(J25=5,16,0)</f>
        <v>0</v>
      </c>
      <c r="GF25" s="44">
        <f>IF(J25=6,15,0)</f>
        <v>0</v>
      </c>
      <c r="GG25" s="44">
        <f>IF(J25=7,14,0)</f>
        <v>0</v>
      </c>
      <c r="GH25" s="44">
        <f>IF(J25=8,13,0)</f>
        <v>0</v>
      </c>
      <c r="GI25" s="44">
        <f>IF(J25=9,12,0)</f>
        <v>0</v>
      </c>
      <c r="GJ25" s="44">
        <f>IF(J25=10,11,0)</f>
        <v>0</v>
      </c>
      <c r="GK25" s="44">
        <f>IF(J25=11,10,0)</f>
        <v>0</v>
      </c>
      <c r="GL25" s="44">
        <f>IF(J25=12,9,0)</f>
        <v>0</v>
      </c>
      <c r="GM25" s="44">
        <f>IF(J25=13,8,0)</f>
        <v>0</v>
      </c>
      <c r="GN25" s="44">
        <f>IF(J25=14,7,0)</f>
        <v>0</v>
      </c>
      <c r="GO25" s="44">
        <f>IF(J25=15,6,0)</f>
        <v>0</v>
      </c>
      <c r="GP25" s="44">
        <f>IF(J25=16,5,0)</f>
        <v>0</v>
      </c>
      <c r="GQ25" s="44">
        <f>IF(J25=17,4,0)</f>
        <v>0</v>
      </c>
      <c r="GR25" s="44">
        <f>IF(J25=18,3,0)</f>
        <v>0</v>
      </c>
      <c r="GS25" s="44">
        <f>IF(J25=19,2,0)</f>
        <v>0</v>
      </c>
      <c r="GT25" s="44">
        <f>IF(J25=20,1,0)</f>
        <v>0</v>
      </c>
      <c r="GU25" s="44">
        <f>IF(J25&gt;20,0,0)</f>
        <v>0</v>
      </c>
      <c r="GV25" s="44">
        <f>IF(J25="сх",0,0)</f>
        <v>0</v>
      </c>
      <c r="GW25" s="44">
        <f>SUM(GA25:GV25)</f>
        <v>22</v>
      </c>
      <c r="GX25" s="44">
        <f>IF(H25=1,100,0)</f>
        <v>100</v>
      </c>
      <c r="GY25" s="44">
        <f>IF(H25=2,98,0)</f>
        <v>0</v>
      </c>
      <c r="GZ25" s="44">
        <f>IF(H25=3,95,0)</f>
        <v>0</v>
      </c>
      <c r="HA25" s="44">
        <f>IF(H25=4,93,0)</f>
        <v>0</v>
      </c>
      <c r="HB25" s="44">
        <f>IF(H25=5,90,0)</f>
        <v>0</v>
      </c>
      <c r="HC25" s="44">
        <f>IF(H25=6,88,0)</f>
        <v>0</v>
      </c>
      <c r="HD25" s="44">
        <f>IF(H25=7,85,0)</f>
        <v>0</v>
      </c>
      <c r="HE25" s="44">
        <f>IF(H25=8,83,0)</f>
        <v>0</v>
      </c>
      <c r="HF25" s="44">
        <f>IF(H25=9,80,0)</f>
        <v>0</v>
      </c>
      <c r="HG25" s="44">
        <f>IF(H25=10,78,0)</f>
        <v>0</v>
      </c>
      <c r="HH25" s="44">
        <f>IF(H25=11,75,0)</f>
        <v>0</v>
      </c>
      <c r="HI25" s="44">
        <f>IF(H25=12,73,0)</f>
        <v>0</v>
      </c>
      <c r="HJ25" s="44">
        <f>IF(H25=13,70,0)</f>
        <v>0</v>
      </c>
      <c r="HK25" s="44">
        <f>IF(H25=14,68,0)</f>
        <v>0</v>
      </c>
      <c r="HL25" s="44">
        <f>IF(H25=15,65,0)</f>
        <v>0</v>
      </c>
      <c r="HM25" s="44">
        <f>IF(H25=16,63,0)</f>
        <v>0</v>
      </c>
      <c r="HN25" s="44">
        <f>IF(H25=17,60,0)</f>
        <v>0</v>
      </c>
      <c r="HO25" s="44">
        <f>IF(H25=18,58,0)</f>
        <v>0</v>
      </c>
      <c r="HP25" s="44">
        <f>IF(H25=19,55,0)</f>
        <v>0</v>
      </c>
      <c r="HQ25" s="44">
        <f>IF(H25=20,53,0)</f>
        <v>0</v>
      </c>
      <c r="HR25" s="44">
        <f>IF(H25&gt;20,0,0)</f>
        <v>0</v>
      </c>
      <c r="HS25" s="44">
        <f>IF(H25="сх",0,0)</f>
        <v>0</v>
      </c>
      <c r="HT25" s="44">
        <f>SUM(GX25:HS25)</f>
        <v>100</v>
      </c>
      <c r="HU25" s="44">
        <f>IF(J25=1,100,0)</f>
        <v>0</v>
      </c>
      <c r="HV25" s="44">
        <f>IF(J25=2,98,0)</f>
        <v>98</v>
      </c>
      <c r="HW25" s="44">
        <f>IF(J25=3,95,0)</f>
        <v>0</v>
      </c>
      <c r="HX25" s="44">
        <f>IF(J25=4,93,0)</f>
        <v>0</v>
      </c>
      <c r="HY25" s="44">
        <f>IF(J25=5,90,0)</f>
        <v>0</v>
      </c>
      <c r="HZ25" s="44">
        <f>IF(J25=6,88,0)</f>
        <v>0</v>
      </c>
      <c r="IA25" s="44">
        <f>IF(J25=7,85,0)</f>
        <v>0</v>
      </c>
      <c r="IB25" s="44">
        <f>IF(J25=8,83,0)</f>
        <v>0</v>
      </c>
      <c r="IC25" s="44">
        <f>IF(J25=9,80,0)</f>
        <v>0</v>
      </c>
      <c r="ID25" s="44">
        <f>IF(J25=10,78,0)</f>
        <v>0</v>
      </c>
      <c r="IE25" s="44">
        <f>IF(J25=11,75,0)</f>
        <v>0</v>
      </c>
      <c r="IF25" s="44">
        <f>IF(J25=12,73,0)</f>
        <v>0</v>
      </c>
      <c r="IG25" s="44">
        <f>IF(J25=13,70,0)</f>
        <v>0</v>
      </c>
      <c r="IH25" s="44">
        <f>IF(J25=14,68,0)</f>
        <v>0</v>
      </c>
      <c r="II25" s="44">
        <f>IF(J25=15,65,0)</f>
        <v>0</v>
      </c>
      <c r="IJ25" s="44">
        <f>IF(J25=16,63,0)</f>
        <v>0</v>
      </c>
      <c r="IK25" s="44">
        <f>IF(J25=17,60,0)</f>
        <v>0</v>
      </c>
      <c r="IL25" s="44">
        <f>IF(J25=18,58,0)</f>
        <v>0</v>
      </c>
      <c r="IM25" s="44">
        <f>IF(J25=19,55,0)</f>
        <v>0</v>
      </c>
      <c r="IN25" s="44">
        <f>IF(J25=20,53,0)</f>
        <v>0</v>
      </c>
      <c r="IO25" s="44">
        <f>IF(J25&gt;20,0,0)</f>
        <v>0</v>
      </c>
      <c r="IP25" s="44">
        <f>IF(J25="сх",0,0)</f>
        <v>0</v>
      </c>
      <c r="IQ25" s="44">
        <f>SUM(HU25:IP25)</f>
        <v>98</v>
      </c>
      <c r="IR25" s="42"/>
      <c r="IS25" s="42"/>
      <c r="IT25" s="42"/>
      <c r="IU25" s="42"/>
      <c r="IV25" s="42"/>
    </row>
    <row r="26" spans="1:256" s="3" customFormat="1" ht="101.25" customHeight="1" thickBot="1">
      <c r="A26" s="61">
        <v>2</v>
      </c>
      <c r="B26" s="68">
        <v>79</v>
      </c>
      <c r="C26" s="104" t="s">
        <v>114</v>
      </c>
      <c r="D26" s="58" t="s">
        <v>29</v>
      </c>
      <c r="E26" s="59" t="s">
        <v>50</v>
      </c>
      <c r="F26" s="60" t="s">
        <v>52</v>
      </c>
      <c r="G26" s="58" t="s">
        <v>42</v>
      </c>
      <c r="H26" s="46">
        <v>3</v>
      </c>
      <c r="I26" s="85">
        <f>IF(AND(H26&lt;=20,H26&gt;=1),IF(H26=1,25,IF(H26=2,22,IF(H26=3,20,IF(H26=4,18,21-H26)))),0)</f>
        <v>20</v>
      </c>
      <c r="J26" s="45">
        <v>1</v>
      </c>
      <c r="K26" s="85">
        <f>IF(AND(J26&lt;=20,J26&gt;=1),IF(J26=1,25,IF(J26=2,22,IF(J26=3,20,IF(J26=4,18,21-J26)))),0)</f>
        <v>25</v>
      </c>
      <c r="L26" s="38">
        <f>SUM(I26+K26)</f>
        <v>45</v>
      </c>
      <c r="M26" s="41"/>
      <c r="N26" s="42"/>
      <c r="O26" s="43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2"/>
      <c r="IS26" s="42"/>
      <c r="IT26" s="42"/>
      <c r="IU26" s="42"/>
      <c r="IV26" s="42"/>
    </row>
    <row r="27" spans="1:256" s="3" customFormat="1" ht="101.25" customHeight="1" thickBot="1">
      <c r="A27" s="58">
        <v>3</v>
      </c>
      <c r="B27" s="68">
        <v>14</v>
      </c>
      <c r="C27" s="104" t="s">
        <v>196</v>
      </c>
      <c r="D27" s="58" t="s">
        <v>26</v>
      </c>
      <c r="E27" s="59" t="s">
        <v>197</v>
      </c>
      <c r="F27" s="60" t="s">
        <v>40</v>
      </c>
      <c r="G27" s="58" t="s">
        <v>49</v>
      </c>
      <c r="H27" s="98">
        <v>2</v>
      </c>
      <c r="I27" s="85">
        <f>IF(AND(H27&lt;=20,H27&gt;=1),IF(H27=1,25,IF(H27=2,22,IF(H27=3,20,IF(H27=4,18,21-H27)))),0)</f>
        <v>22</v>
      </c>
      <c r="J27" s="99">
        <v>4</v>
      </c>
      <c r="K27" s="85">
        <f>IF(AND(J27&lt;=20,J27&gt;=1),IF(J27=1,25,IF(J27=2,22,IF(J27=3,20,IF(J27=4,18,21-J27)))),0)</f>
        <v>18</v>
      </c>
      <c r="L27" s="38">
        <f>SUM(I27+K27)</f>
        <v>40</v>
      </c>
      <c r="M27" s="41"/>
      <c r="N27" s="42"/>
      <c r="O27" s="43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2"/>
      <c r="IS27" s="42"/>
      <c r="IT27" s="42"/>
      <c r="IU27" s="42"/>
      <c r="IV27" s="42"/>
    </row>
    <row r="28" spans="1:256" s="3" customFormat="1" ht="101.25" customHeight="1">
      <c r="A28" s="55">
        <v>4</v>
      </c>
      <c r="B28" s="67">
        <v>99</v>
      </c>
      <c r="C28" s="106" t="s">
        <v>115</v>
      </c>
      <c r="D28" s="55" t="s">
        <v>26</v>
      </c>
      <c r="E28" s="56" t="s">
        <v>116</v>
      </c>
      <c r="F28" s="57" t="s">
        <v>117</v>
      </c>
      <c r="G28" s="55" t="s">
        <v>42</v>
      </c>
      <c r="H28" s="40">
        <v>4</v>
      </c>
      <c r="I28" s="85">
        <f>IF(AND(H28&lt;=20,H28&gt;=1),IF(H28=1,25,IF(H28=2,22,IF(H28=3,20,IF(H28=4,18,21-H28)))),0)</f>
        <v>18</v>
      </c>
      <c r="J28" s="39">
        <v>3</v>
      </c>
      <c r="K28" s="85">
        <f>IF(AND(J28&lt;=20,J28&gt;=1),IF(J28=1,25,IF(J28=2,22,IF(J28=3,20,IF(J28=4,18,21-J28)))),0)</f>
        <v>20</v>
      </c>
      <c r="L28" s="38">
        <f>SUM(I28+K28)</f>
        <v>38</v>
      </c>
      <c r="M28" s="41">
        <f>I28+K28</f>
        <v>38</v>
      </c>
      <c r="N28" s="42"/>
      <c r="O28" s="43"/>
      <c r="P28" s="42">
        <f>IF(H28=1,25,0)</f>
        <v>0</v>
      </c>
      <c r="Q28" s="42">
        <f>IF(H28=2,22,0)</f>
        <v>0</v>
      </c>
      <c r="R28" s="42">
        <f>IF(H28=3,20,0)</f>
        <v>0</v>
      </c>
      <c r="S28" s="42">
        <f>IF(H28=4,18,0)</f>
        <v>18</v>
      </c>
      <c r="T28" s="42">
        <f>IF(H28=5,16,0)</f>
        <v>0</v>
      </c>
      <c r="U28" s="42">
        <f>IF(H28=6,15,0)</f>
        <v>0</v>
      </c>
      <c r="V28" s="42">
        <f>IF(H28=7,14,0)</f>
        <v>0</v>
      </c>
      <c r="W28" s="42">
        <f>IF(H28=8,13,0)</f>
        <v>0</v>
      </c>
      <c r="X28" s="42">
        <f>IF(H28=9,12,0)</f>
        <v>0</v>
      </c>
      <c r="Y28" s="42">
        <f>IF(H28=10,11,0)</f>
        <v>0</v>
      </c>
      <c r="Z28" s="42">
        <f>IF(H28=11,10,0)</f>
        <v>0</v>
      </c>
      <c r="AA28" s="42">
        <f>IF(H28=12,9,0)</f>
        <v>0</v>
      </c>
      <c r="AB28" s="42">
        <f>IF(H28=13,8,0)</f>
        <v>0</v>
      </c>
      <c r="AC28" s="42">
        <f>IF(H28=14,7,0)</f>
        <v>0</v>
      </c>
      <c r="AD28" s="42">
        <f>IF(H28=15,6,0)</f>
        <v>0</v>
      </c>
      <c r="AE28" s="42">
        <f>IF(H28=16,5,0)</f>
        <v>0</v>
      </c>
      <c r="AF28" s="42">
        <f>IF(H28=17,4,0)</f>
        <v>0</v>
      </c>
      <c r="AG28" s="42">
        <f>IF(H28=18,3,0)</f>
        <v>0</v>
      </c>
      <c r="AH28" s="42">
        <f>IF(H28=19,2,0)</f>
        <v>0</v>
      </c>
      <c r="AI28" s="42">
        <f>IF(H28=20,1,0)</f>
        <v>0</v>
      </c>
      <c r="AJ28" s="42">
        <f>IF(H28&gt;20,0,0)</f>
        <v>0</v>
      </c>
      <c r="AK28" s="42">
        <f>IF(H28="сх",0,0)</f>
        <v>0</v>
      </c>
      <c r="AL28" s="42">
        <f>SUM(P28:AJ28)</f>
        <v>18</v>
      </c>
      <c r="AM28" s="42">
        <f>IF(J28=1,25,0)</f>
        <v>0</v>
      </c>
      <c r="AN28" s="42">
        <f>IF(J28=2,22,0)</f>
        <v>0</v>
      </c>
      <c r="AO28" s="42">
        <f>IF(J28=3,20,0)</f>
        <v>20</v>
      </c>
      <c r="AP28" s="42">
        <f>IF(J28=4,18,0)</f>
        <v>0</v>
      </c>
      <c r="AQ28" s="42">
        <f>IF(J28=5,16,0)</f>
        <v>0</v>
      </c>
      <c r="AR28" s="42">
        <f>IF(J28=6,15,0)</f>
        <v>0</v>
      </c>
      <c r="AS28" s="42">
        <f>IF(J28=7,14,0)</f>
        <v>0</v>
      </c>
      <c r="AT28" s="42">
        <f>IF(J28=8,13,0)</f>
        <v>0</v>
      </c>
      <c r="AU28" s="42">
        <f>IF(J28=9,12,0)</f>
        <v>0</v>
      </c>
      <c r="AV28" s="42">
        <f>IF(J28=10,11,0)</f>
        <v>0</v>
      </c>
      <c r="AW28" s="42">
        <f>IF(J28=11,10,0)</f>
        <v>0</v>
      </c>
      <c r="AX28" s="42">
        <f>IF(J28=12,9,0)</f>
        <v>0</v>
      </c>
      <c r="AY28" s="42">
        <f>IF(J28=13,8,0)</f>
        <v>0</v>
      </c>
      <c r="AZ28" s="42">
        <f>IF(J28=14,7,0)</f>
        <v>0</v>
      </c>
      <c r="BA28" s="42">
        <f>IF(J28=15,6,0)</f>
        <v>0</v>
      </c>
      <c r="BB28" s="42">
        <f>IF(J28=16,5,0)</f>
        <v>0</v>
      </c>
      <c r="BC28" s="42">
        <f>IF(J28=17,4,0)</f>
        <v>0</v>
      </c>
      <c r="BD28" s="42">
        <f>IF(J28=18,3,0)</f>
        <v>0</v>
      </c>
      <c r="BE28" s="42">
        <f>IF(J28=19,2,0)</f>
        <v>0</v>
      </c>
      <c r="BF28" s="42">
        <f>IF(J28=20,1,0)</f>
        <v>0</v>
      </c>
      <c r="BG28" s="42">
        <f>IF(J28&gt;20,0,0)</f>
        <v>0</v>
      </c>
      <c r="BH28" s="42">
        <f>IF(J28="сх",0,0)</f>
        <v>0</v>
      </c>
      <c r="BI28" s="42">
        <f>SUM(AM28:BG28)</f>
        <v>20</v>
      </c>
      <c r="BJ28" s="42">
        <f>IF(H28=1,45,0)</f>
        <v>0</v>
      </c>
      <c r="BK28" s="42">
        <f>IF(H28=2,42,0)</f>
        <v>0</v>
      </c>
      <c r="BL28" s="42">
        <f>IF(H28=3,40,0)</f>
        <v>0</v>
      </c>
      <c r="BM28" s="42">
        <f>IF(H28=4,38,0)</f>
        <v>38</v>
      </c>
      <c r="BN28" s="42">
        <f>IF(H28=5,36,0)</f>
        <v>0</v>
      </c>
      <c r="BO28" s="42">
        <f>IF(H28=6,35,0)</f>
        <v>0</v>
      </c>
      <c r="BP28" s="42">
        <f>IF(H28=7,34,0)</f>
        <v>0</v>
      </c>
      <c r="BQ28" s="42">
        <f>IF(H28=8,33,0)</f>
        <v>0</v>
      </c>
      <c r="BR28" s="42">
        <f>IF(H28=9,32,0)</f>
        <v>0</v>
      </c>
      <c r="BS28" s="42">
        <f>IF(H28=10,31,0)</f>
        <v>0</v>
      </c>
      <c r="BT28" s="42">
        <f>IF(H28=11,30,0)</f>
        <v>0</v>
      </c>
      <c r="BU28" s="42">
        <f>IF(H28=12,29,0)</f>
        <v>0</v>
      </c>
      <c r="BV28" s="42">
        <f>IF(H28=13,28,0)</f>
        <v>0</v>
      </c>
      <c r="BW28" s="42">
        <f>IF(H28=14,27,0)</f>
        <v>0</v>
      </c>
      <c r="BX28" s="42">
        <f>IF(H28=15,26,0)</f>
        <v>0</v>
      </c>
      <c r="BY28" s="42">
        <f>IF(H28=16,25,0)</f>
        <v>0</v>
      </c>
      <c r="BZ28" s="42">
        <f>IF(H28=17,24,0)</f>
        <v>0</v>
      </c>
      <c r="CA28" s="42">
        <f>IF(H28=18,23,0)</f>
        <v>0</v>
      </c>
      <c r="CB28" s="42">
        <f>IF(H28=19,22,0)</f>
        <v>0</v>
      </c>
      <c r="CC28" s="42">
        <f>IF(H28=20,21,0)</f>
        <v>0</v>
      </c>
      <c r="CD28" s="42">
        <f>IF(H28=21,20,0)</f>
        <v>0</v>
      </c>
      <c r="CE28" s="42">
        <f>IF(H28=22,19,0)</f>
        <v>0</v>
      </c>
      <c r="CF28" s="42">
        <f>IF(H28=23,18,0)</f>
        <v>0</v>
      </c>
      <c r="CG28" s="42">
        <f>IF(H28=24,17,0)</f>
        <v>0</v>
      </c>
      <c r="CH28" s="42">
        <f>IF(H28=25,16,0)</f>
        <v>0</v>
      </c>
      <c r="CI28" s="42">
        <f>IF(H28=26,15,0)</f>
        <v>0</v>
      </c>
      <c r="CJ28" s="42">
        <f>IF(H28=27,14,0)</f>
        <v>0</v>
      </c>
      <c r="CK28" s="42">
        <f>IF(H28=28,13,0)</f>
        <v>0</v>
      </c>
      <c r="CL28" s="42">
        <f>IF(H28=29,12,0)</f>
        <v>0</v>
      </c>
      <c r="CM28" s="42">
        <f>IF(H28=30,11,0)</f>
        <v>0</v>
      </c>
      <c r="CN28" s="42">
        <f>IF(H28=31,10,0)</f>
        <v>0</v>
      </c>
      <c r="CO28" s="42">
        <f>IF(H28=32,9,0)</f>
        <v>0</v>
      </c>
      <c r="CP28" s="42">
        <f>IF(H28=33,8,0)</f>
        <v>0</v>
      </c>
      <c r="CQ28" s="42">
        <f>IF(H28=34,7,0)</f>
        <v>0</v>
      </c>
      <c r="CR28" s="42">
        <f>IF(H28=35,6,0)</f>
        <v>0</v>
      </c>
      <c r="CS28" s="42">
        <f>IF(H28=36,5,0)</f>
        <v>0</v>
      </c>
      <c r="CT28" s="42">
        <f>IF(H28=37,4,0)</f>
        <v>0</v>
      </c>
      <c r="CU28" s="42">
        <f>IF(H28=38,3,0)</f>
        <v>0</v>
      </c>
      <c r="CV28" s="42">
        <f>IF(H28=39,2,0)</f>
        <v>0</v>
      </c>
      <c r="CW28" s="42">
        <f>IF(H28=40,1,0)</f>
        <v>0</v>
      </c>
      <c r="CX28" s="42">
        <f>IF(H28&gt;20,0,0)</f>
        <v>0</v>
      </c>
      <c r="CY28" s="42">
        <f>IF(H28="сх",0,0)</f>
        <v>0</v>
      </c>
      <c r="CZ28" s="42">
        <f>SUM(BJ28:CY28)</f>
        <v>38</v>
      </c>
      <c r="DA28" s="42">
        <f>IF(J28=1,45,0)</f>
        <v>0</v>
      </c>
      <c r="DB28" s="42">
        <f>IF(J28=2,42,0)</f>
        <v>0</v>
      </c>
      <c r="DC28" s="42">
        <f>IF(J28=3,40,0)</f>
        <v>40</v>
      </c>
      <c r="DD28" s="42">
        <f>IF(J28=4,38,0)</f>
        <v>0</v>
      </c>
      <c r="DE28" s="42">
        <f>IF(J28=5,36,0)</f>
        <v>0</v>
      </c>
      <c r="DF28" s="42">
        <f>IF(J28=6,35,0)</f>
        <v>0</v>
      </c>
      <c r="DG28" s="42">
        <f>IF(J28=7,34,0)</f>
        <v>0</v>
      </c>
      <c r="DH28" s="42">
        <f>IF(J28=8,33,0)</f>
        <v>0</v>
      </c>
      <c r="DI28" s="42">
        <f>IF(J28=9,32,0)</f>
        <v>0</v>
      </c>
      <c r="DJ28" s="42">
        <f>IF(J28=10,31,0)</f>
        <v>0</v>
      </c>
      <c r="DK28" s="42">
        <f>IF(J28=11,30,0)</f>
        <v>0</v>
      </c>
      <c r="DL28" s="42">
        <f>IF(J28=12,29,0)</f>
        <v>0</v>
      </c>
      <c r="DM28" s="42">
        <f>IF(J28=13,28,0)</f>
        <v>0</v>
      </c>
      <c r="DN28" s="42">
        <f>IF(J28=14,27,0)</f>
        <v>0</v>
      </c>
      <c r="DO28" s="42">
        <f>IF(J28=15,26,0)</f>
        <v>0</v>
      </c>
      <c r="DP28" s="42">
        <f>IF(J28=16,25,0)</f>
        <v>0</v>
      </c>
      <c r="DQ28" s="42">
        <f>IF(J28=17,24,0)</f>
        <v>0</v>
      </c>
      <c r="DR28" s="42">
        <f>IF(J28=18,23,0)</f>
        <v>0</v>
      </c>
      <c r="DS28" s="42">
        <f>IF(J28=19,22,0)</f>
        <v>0</v>
      </c>
      <c r="DT28" s="42">
        <f>IF(J28=20,21,0)</f>
        <v>0</v>
      </c>
      <c r="DU28" s="42">
        <f>IF(J28=21,20,0)</f>
        <v>0</v>
      </c>
      <c r="DV28" s="42">
        <f>IF(J28=22,19,0)</f>
        <v>0</v>
      </c>
      <c r="DW28" s="42">
        <f>IF(J28=23,18,0)</f>
        <v>0</v>
      </c>
      <c r="DX28" s="42">
        <f>IF(J28=24,17,0)</f>
        <v>0</v>
      </c>
      <c r="DY28" s="42">
        <f>IF(J28=25,16,0)</f>
        <v>0</v>
      </c>
      <c r="DZ28" s="42">
        <f>IF(J28=26,15,0)</f>
        <v>0</v>
      </c>
      <c r="EA28" s="42">
        <f>IF(J28=27,14,0)</f>
        <v>0</v>
      </c>
      <c r="EB28" s="42">
        <f>IF(J28=28,13,0)</f>
        <v>0</v>
      </c>
      <c r="EC28" s="42">
        <f>IF(J28=29,12,0)</f>
        <v>0</v>
      </c>
      <c r="ED28" s="42">
        <f>IF(J28=30,11,0)</f>
        <v>0</v>
      </c>
      <c r="EE28" s="42">
        <f>IF(J28=31,10,0)</f>
        <v>0</v>
      </c>
      <c r="EF28" s="42">
        <f>IF(J28=32,9,0)</f>
        <v>0</v>
      </c>
      <c r="EG28" s="42">
        <f>IF(J28=33,8,0)</f>
        <v>0</v>
      </c>
      <c r="EH28" s="42">
        <f>IF(J28=34,7,0)</f>
        <v>0</v>
      </c>
      <c r="EI28" s="42">
        <f>IF(J28=35,6,0)</f>
        <v>0</v>
      </c>
      <c r="EJ28" s="42">
        <f>IF(J28=36,5,0)</f>
        <v>0</v>
      </c>
      <c r="EK28" s="42">
        <f>IF(J28=37,4,0)</f>
        <v>0</v>
      </c>
      <c r="EL28" s="42">
        <f>IF(J28=38,3,0)</f>
        <v>0</v>
      </c>
      <c r="EM28" s="42">
        <f>IF(J28=39,2,0)</f>
        <v>0</v>
      </c>
      <c r="EN28" s="42">
        <f>IF(J28=40,1,0)</f>
        <v>0</v>
      </c>
      <c r="EO28" s="42">
        <f>IF(J28&gt;20,0,0)</f>
        <v>0</v>
      </c>
      <c r="EP28" s="42">
        <f>IF(J28="сх",0,0)</f>
        <v>0</v>
      </c>
      <c r="EQ28" s="42">
        <f>SUM(DA28:EP28)</f>
        <v>40</v>
      </c>
      <c r="ER28" s="42"/>
      <c r="ES28" s="42">
        <f>IF(H28="сх","ноль",IF(H28&gt;0,H28,"Ноль"))</f>
        <v>4</v>
      </c>
      <c r="ET28" s="42">
        <f>IF(J28="сх","ноль",IF(J28&gt;0,J28,"Ноль"))</f>
        <v>3</v>
      </c>
      <c r="EU28" s="42"/>
      <c r="EV28" s="42">
        <f>MIN(ES28,ET28)</f>
        <v>3</v>
      </c>
      <c r="EW28" s="42" t="e">
        <f>IF(L28=#REF!,IF(J28&lt;#REF!,#REF!,FA28),#REF!)</f>
        <v>#REF!</v>
      </c>
      <c r="EX28" s="42" t="e">
        <f>IF(L28=#REF!,IF(J28&lt;#REF!,0,1))</f>
        <v>#REF!</v>
      </c>
      <c r="EY28" s="42" t="e">
        <f>IF(AND(EV28&gt;=21,EV28&lt;&gt;0),EV28,IF(L28&lt;#REF!,"СТОП",EW28+EX28))</f>
        <v>#REF!</v>
      </c>
      <c r="EZ28" s="42"/>
      <c r="FA28" s="42">
        <v>15</v>
      </c>
      <c r="FB28" s="42">
        <v>16</v>
      </c>
      <c r="FC28" s="42"/>
      <c r="FD28" s="44">
        <f>IF(H28=1,25,0)</f>
        <v>0</v>
      </c>
      <c r="FE28" s="44">
        <f>IF(H28=2,22,0)</f>
        <v>0</v>
      </c>
      <c r="FF28" s="44">
        <f>IF(H28=3,20,0)</f>
        <v>0</v>
      </c>
      <c r="FG28" s="44">
        <f>IF(H28=4,18,0)</f>
        <v>18</v>
      </c>
      <c r="FH28" s="44">
        <f>IF(H28=5,16,0)</f>
        <v>0</v>
      </c>
      <c r="FI28" s="44">
        <f>IF(H28=6,15,0)</f>
        <v>0</v>
      </c>
      <c r="FJ28" s="44">
        <f>IF(H28=7,14,0)</f>
        <v>0</v>
      </c>
      <c r="FK28" s="44">
        <f>IF(H28=8,13,0)</f>
        <v>0</v>
      </c>
      <c r="FL28" s="44">
        <f>IF(H28=9,12,0)</f>
        <v>0</v>
      </c>
      <c r="FM28" s="44">
        <f>IF(H28=10,11,0)</f>
        <v>0</v>
      </c>
      <c r="FN28" s="44">
        <f>IF(H28=11,10,0)</f>
        <v>0</v>
      </c>
      <c r="FO28" s="44">
        <f>IF(H28=12,9,0)</f>
        <v>0</v>
      </c>
      <c r="FP28" s="44">
        <f>IF(H28=13,8,0)</f>
        <v>0</v>
      </c>
      <c r="FQ28" s="44">
        <f>IF(H28=14,7,0)</f>
        <v>0</v>
      </c>
      <c r="FR28" s="44">
        <f>IF(H28=15,6,0)</f>
        <v>0</v>
      </c>
      <c r="FS28" s="44">
        <f>IF(H28=16,5,0)</f>
        <v>0</v>
      </c>
      <c r="FT28" s="44">
        <f>IF(H28=17,4,0)</f>
        <v>0</v>
      </c>
      <c r="FU28" s="44">
        <f>IF(H28=18,3,0)</f>
        <v>0</v>
      </c>
      <c r="FV28" s="44">
        <f>IF(H28=19,2,0)</f>
        <v>0</v>
      </c>
      <c r="FW28" s="44">
        <f>IF(H28=20,1,0)</f>
        <v>0</v>
      </c>
      <c r="FX28" s="44">
        <f>IF(H28&gt;20,0,0)</f>
        <v>0</v>
      </c>
      <c r="FY28" s="44">
        <f>IF(H28="сх",0,0)</f>
        <v>0</v>
      </c>
      <c r="FZ28" s="44">
        <f>SUM(FD28:FY28)</f>
        <v>18</v>
      </c>
      <c r="GA28" s="44">
        <f>IF(J28=1,25,0)</f>
        <v>0</v>
      </c>
      <c r="GB28" s="44">
        <f>IF(J28=2,22,0)</f>
        <v>0</v>
      </c>
      <c r="GC28" s="44">
        <f>IF(J28=3,20,0)</f>
        <v>20</v>
      </c>
      <c r="GD28" s="44">
        <f>IF(J28=4,18,0)</f>
        <v>0</v>
      </c>
      <c r="GE28" s="44">
        <f>IF(J28=5,16,0)</f>
        <v>0</v>
      </c>
      <c r="GF28" s="44">
        <f>IF(J28=6,15,0)</f>
        <v>0</v>
      </c>
      <c r="GG28" s="44">
        <f>IF(J28=7,14,0)</f>
        <v>0</v>
      </c>
      <c r="GH28" s="44">
        <f>IF(J28=8,13,0)</f>
        <v>0</v>
      </c>
      <c r="GI28" s="44">
        <f>IF(J28=9,12,0)</f>
        <v>0</v>
      </c>
      <c r="GJ28" s="44">
        <f>IF(J28=10,11,0)</f>
        <v>0</v>
      </c>
      <c r="GK28" s="44">
        <f>IF(J28=11,10,0)</f>
        <v>0</v>
      </c>
      <c r="GL28" s="44">
        <f>IF(J28=12,9,0)</f>
        <v>0</v>
      </c>
      <c r="GM28" s="44">
        <f>IF(J28=13,8,0)</f>
        <v>0</v>
      </c>
      <c r="GN28" s="44">
        <f>IF(J28=14,7,0)</f>
        <v>0</v>
      </c>
      <c r="GO28" s="44">
        <f>IF(J28=15,6,0)</f>
        <v>0</v>
      </c>
      <c r="GP28" s="44">
        <f>IF(J28=16,5,0)</f>
        <v>0</v>
      </c>
      <c r="GQ28" s="44">
        <f>IF(J28=17,4,0)</f>
        <v>0</v>
      </c>
      <c r="GR28" s="44">
        <f>IF(J28=18,3,0)</f>
        <v>0</v>
      </c>
      <c r="GS28" s="44">
        <f>IF(J28=19,2,0)</f>
        <v>0</v>
      </c>
      <c r="GT28" s="44">
        <f>IF(J28=20,1,0)</f>
        <v>0</v>
      </c>
      <c r="GU28" s="44">
        <f>IF(J28&gt;20,0,0)</f>
        <v>0</v>
      </c>
      <c r="GV28" s="44">
        <f>IF(J28="сх",0,0)</f>
        <v>0</v>
      </c>
      <c r="GW28" s="44">
        <f>SUM(GA28:GV28)</f>
        <v>20</v>
      </c>
      <c r="GX28" s="44">
        <f>IF(H28=1,100,0)</f>
        <v>0</v>
      </c>
      <c r="GY28" s="44">
        <f>IF(H28=2,98,0)</f>
        <v>0</v>
      </c>
      <c r="GZ28" s="44">
        <f>IF(H28=3,95,0)</f>
        <v>0</v>
      </c>
      <c r="HA28" s="44">
        <f>IF(H28=4,93,0)</f>
        <v>93</v>
      </c>
      <c r="HB28" s="44">
        <f>IF(H28=5,90,0)</f>
        <v>0</v>
      </c>
      <c r="HC28" s="44">
        <f>IF(H28=6,88,0)</f>
        <v>0</v>
      </c>
      <c r="HD28" s="44">
        <f>IF(H28=7,85,0)</f>
        <v>0</v>
      </c>
      <c r="HE28" s="44">
        <f>IF(H28=8,83,0)</f>
        <v>0</v>
      </c>
      <c r="HF28" s="44">
        <f>IF(H28=9,80,0)</f>
        <v>0</v>
      </c>
      <c r="HG28" s="44">
        <f>IF(H28=10,78,0)</f>
        <v>0</v>
      </c>
      <c r="HH28" s="44">
        <f>IF(H28=11,75,0)</f>
        <v>0</v>
      </c>
      <c r="HI28" s="44">
        <f>IF(H28=12,73,0)</f>
        <v>0</v>
      </c>
      <c r="HJ28" s="44">
        <f>IF(H28=13,70,0)</f>
        <v>0</v>
      </c>
      <c r="HK28" s="44">
        <f>IF(H28=14,68,0)</f>
        <v>0</v>
      </c>
      <c r="HL28" s="44">
        <f>IF(H28=15,65,0)</f>
        <v>0</v>
      </c>
      <c r="HM28" s="44">
        <f>IF(H28=16,63,0)</f>
        <v>0</v>
      </c>
      <c r="HN28" s="44">
        <f>IF(H28=17,60,0)</f>
        <v>0</v>
      </c>
      <c r="HO28" s="44">
        <f>IF(H28=18,58,0)</f>
        <v>0</v>
      </c>
      <c r="HP28" s="44">
        <f>IF(H28=19,55,0)</f>
        <v>0</v>
      </c>
      <c r="HQ28" s="44">
        <f>IF(H28=20,53,0)</f>
        <v>0</v>
      </c>
      <c r="HR28" s="44">
        <f>IF(H28&gt;20,0,0)</f>
        <v>0</v>
      </c>
      <c r="HS28" s="44">
        <f>IF(H28="сх",0,0)</f>
        <v>0</v>
      </c>
      <c r="HT28" s="44">
        <f>SUM(GX28:HS28)</f>
        <v>93</v>
      </c>
      <c r="HU28" s="44">
        <f>IF(J28=1,100,0)</f>
        <v>0</v>
      </c>
      <c r="HV28" s="44">
        <f>IF(J28=2,98,0)</f>
        <v>0</v>
      </c>
      <c r="HW28" s="44">
        <f>IF(J28=3,95,0)</f>
        <v>95</v>
      </c>
      <c r="HX28" s="44">
        <f>IF(J28=4,93,0)</f>
        <v>0</v>
      </c>
      <c r="HY28" s="44">
        <f>IF(J28=5,90,0)</f>
        <v>0</v>
      </c>
      <c r="HZ28" s="44">
        <f>IF(J28=6,88,0)</f>
        <v>0</v>
      </c>
      <c r="IA28" s="44">
        <f>IF(J28=7,85,0)</f>
        <v>0</v>
      </c>
      <c r="IB28" s="44">
        <f>IF(J28=8,83,0)</f>
        <v>0</v>
      </c>
      <c r="IC28" s="44">
        <f>IF(J28=9,80,0)</f>
        <v>0</v>
      </c>
      <c r="ID28" s="44">
        <f>IF(J28=10,78,0)</f>
        <v>0</v>
      </c>
      <c r="IE28" s="44">
        <f>IF(J28=11,75,0)</f>
        <v>0</v>
      </c>
      <c r="IF28" s="44">
        <f>IF(J28=12,73,0)</f>
        <v>0</v>
      </c>
      <c r="IG28" s="44">
        <f>IF(J28=13,70,0)</f>
        <v>0</v>
      </c>
      <c r="IH28" s="44">
        <f>IF(J28=14,68,0)</f>
        <v>0</v>
      </c>
      <c r="II28" s="44">
        <f>IF(J28=15,65,0)</f>
        <v>0</v>
      </c>
      <c r="IJ28" s="44">
        <f>IF(J28=16,63,0)</f>
        <v>0</v>
      </c>
      <c r="IK28" s="44">
        <f>IF(J28=17,60,0)</f>
        <v>0</v>
      </c>
      <c r="IL28" s="44">
        <f>IF(J28=18,58,0)</f>
        <v>0</v>
      </c>
      <c r="IM28" s="44">
        <f>IF(J28=19,55,0)</f>
        <v>0</v>
      </c>
      <c r="IN28" s="44">
        <f>IF(J28=20,53,0)</f>
        <v>0</v>
      </c>
      <c r="IO28" s="44">
        <f>IF(J28&gt;20,0,0)</f>
        <v>0</v>
      </c>
      <c r="IP28" s="44">
        <f>IF(J28="сх",0,0)</f>
        <v>0</v>
      </c>
      <c r="IQ28" s="44">
        <f>SUM(HU28:IP28)</f>
        <v>95</v>
      </c>
      <c r="IR28" s="42"/>
      <c r="IS28" s="42"/>
      <c r="IT28" s="42"/>
      <c r="IU28" s="42"/>
      <c r="IV28" s="42"/>
    </row>
    <row r="29" spans="1:256" ht="2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14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3"/>
      <c r="DY29" s="13"/>
      <c r="DZ29" s="13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5"/>
      <c r="ES29" s="15"/>
      <c r="ET29" s="15"/>
      <c r="EU29" s="15"/>
      <c r="EV29" s="15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6" customFormat="1" ht="93.75">
      <c r="A30" s="50" t="s">
        <v>21</v>
      </c>
      <c r="B30" s="50"/>
      <c r="C30" s="50"/>
      <c r="D30" s="50"/>
      <c r="E30" s="50"/>
      <c r="F30" s="50"/>
      <c r="G30" s="50"/>
      <c r="H30" s="50"/>
      <c r="I30" s="50"/>
      <c r="J30" s="51"/>
      <c r="K30" s="52"/>
      <c r="L30" s="50"/>
      <c r="M30" s="50"/>
      <c r="N30" s="51"/>
      <c r="O30" s="52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2"/>
      <c r="DX30" s="52"/>
      <c r="DY30" s="52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3"/>
      <c r="ER30" s="53"/>
      <c r="ES30" s="53"/>
      <c r="ET30" s="53"/>
      <c r="EU30" s="53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s="6" customFormat="1" ht="93.75">
      <c r="A31" s="50" t="s">
        <v>200</v>
      </c>
      <c r="B31" s="50"/>
      <c r="C31" s="50"/>
      <c r="D31" s="50"/>
      <c r="E31" s="50"/>
      <c r="F31" s="50"/>
      <c r="G31" s="50"/>
      <c r="H31" s="50"/>
      <c r="I31" s="50"/>
      <c r="J31" s="51"/>
      <c r="K31" s="52"/>
      <c r="L31" s="50"/>
      <c r="M31" s="50"/>
      <c r="N31" s="51"/>
      <c r="O31" s="52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2"/>
      <c r="DX31" s="52"/>
      <c r="DY31" s="52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3"/>
      <c r="ER31" s="53"/>
      <c r="ES31" s="53"/>
      <c r="ET31" s="53"/>
      <c r="EU31" s="53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s="6" customFormat="1" ht="7.5" customHeight="1">
      <c r="A32" s="50"/>
      <c r="B32" s="50"/>
      <c r="C32" s="50"/>
      <c r="D32" s="50"/>
      <c r="E32" s="50"/>
      <c r="F32" s="50"/>
      <c r="G32" s="50"/>
      <c r="H32" s="50"/>
      <c r="I32" s="50"/>
      <c r="J32" s="51"/>
      <c r="K32" s="52"/>
      <c r="L32" s="50"/>
      <c r="M32" s="50"/>
      <c r="N32" s="51"/>
      <c r="O32" s="52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2"/>
      <c r="DX32" s="52"/>
      <c r="DY32" s="52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3"/>
      <c r="ER32" s="53"/>
      <c r="ES32" s="53"/>
      <c r="ET32" s="53"/>
      <c r="EU32" s="53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s="6" customFormat="1" ht="93.75">
      <c r="A33" s="50" t="s">
        <v>32</v>
      </c>
      <c r="B33" s="50"/>
      <c r="C33" s="50"/>
      <c r="D33" s="50"/>
      <c r="E33" s="50"/>
      <c r="F33" s="50"/>
      <c r="G33" s="50"/>
      <c r="H33" s="50"/>
      <c r="I33" s="50"/>
      <c r="J33" s="51"/>
      <c r="K33" s="52"/>
      <c r="L33" s="50"/>
      <c r="M33" s="50"/>
      <c r="N33" s="51"/>
      <c r="O33" s="52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2"/>
      <c r="DX33" s="52"/>
      <c r="DY33" s="52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3"/>
      <c r="ER33" s="53"/>
      <c r="ES33" s="53"/>
      <c r="ET33" s="53"/>
      <c r="EU33" s="53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s="6" customFormat="1" ht="93.75">
      <c r="A34" s="70" t="s">
        <v>169</v>
      </c>
      <c r="B34" s="70"/>
      <c r="C34" s="70"/>
      <c r="D34" s="70"/>
      <c r="E34" s="70"/>
      <c r="F34" s="70"/>
      <c r="G34" s="70"/>
      <c r="H34" s="70"/>
      <c r="I34" s="70"/>
      <c r="J34" s="51"/>
      <c r="K34" s="52"/>
      <c r="L34" s="70"/>
      <c r="M34" s="70"/>
      <c r="N34" s="51"/>
      <c r="O34" s="52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2"/>
      <c r="DX34" s="52"/>
      <c r="DY34" s="52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3"/>
      <c r="ER34" s="53"/>
      <c r="ES34" s="53"/>
      <c r="ET34" s="53"/>
      <c r="EU34" s="53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25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8"/>
      <c r="N35" s="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7"/>
      <c r="DY35" s="7"/>
      <c r="DZ35" s="7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9"/>
      <c r="ES35" s="9"/>
      <c r="ET35" s="9"/>
      <c r="EU35" s="9"/>
      <c r="EV35" s="9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8"/>
      <c r="N36" s="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7"/>
      <c r="DY36" s="7"/>
      <c r="DZ36" s="7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9"/>
      <c r="ES36" s="9"/>
      <c r="ET36" s="9"/>
      <c r="EU36" s="9"/>
      <c r="EV36" s="9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8"/>
      <c r="N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7"/>
      <c r="DY37" s="7"/>
      <c r="DZ37" s="7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9"/>
      <c r="ES37" s="9"/>
      <c r="ET37" s="9"/>
      <c r="EU37" s="9"/>
      <c r="EV37" s="9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8"/>
      <c r="N38" s="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7"/>
      <c r="DY38" s="7"/>
      <c r="DZ38" s="7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9"/>
      <c r="ES38" s="9"/>
      <c r="ET38" s="9"/>
      <c r="EU38" s="9"/>
      <c r="EV38" s="9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12.75">
      <c r="A39" s="10"/>
      <c r="B39" s="10"/>
      <c r="C39" s="10"/>
      <c r="D39" s="10"/>
      <c r="E39" s="10" t="s">
        <v>54</v>
      </c>
      <c r="F39" s="10"/>
      <c r="G39" s="10"/>
      <c r="H39" s="10"/>
      <c r="I39" s="10"/>
      <c r="J39" s="10"/>
      <c r="K39" s="10"/>
      <c r="L39" s="10"/>
      <c r="M39" s="8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7"/>
      <c r="DY39" s="7"/>
      <c r="DZ39" s="7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9"/>
      <c r="ES39" s="9"/>
      <c r="ET39" s="9"/>
      <c r="EU39" s="9"/>
      <c r="EV39" s="9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8"/>
      <c r="N40" s="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7"/>
      <c r="DY40" s="7"/>
      <c r="DZ40" s="7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9"/>
      <c r="ES40" s="9"/>
      <c r="ET40" s="9"/>
      <c r="EU40" s="9"/>
      <c r="EV40" s="9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8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7"/>
      <c r="DY41" s="7"/>
      <c r="DZ41" s="7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9"/>
      <c r="ES41" s="9"/>
      <c r="ET41" s="9"/>
      <c r="EU41" s="9"/>
      <c r="EV41" s="9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8"/>
      <c r="N42" s="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7"/>
      <c r="DY42" s="7"/>
      <c r="DZ42" s="7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9"/>
      <c r="ES42" s="9"/>
      <c r="ET42" s="9"/>
      <c r="EU42" s="9"/>
      <c r="EV42" s="9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</sheetData>
  <sheetProtection formatCells="0" formatColumns="0" formatRows="0" insertColumns="0" insertRows="0" insertHyperlinks="0" deleteColumns="0" deleteRows="0" autoFilter="0" pivotTables="0"/>
  <mergeCells count="24">
    <mergeCell ref="H6:K6"/>
    <mergeCell ref="M1:M4"/>
    <mergeCell ref="A2:K2"/>
    <mergeCell ref="A3:L3"/>
    <mergeCell ref="A4:L4"/>
    <mergeCell ref="A5:L5"/>
    <mergeCell ref="J7:K7"/>
    <mergeCell ref="L7:L9"/>
    <mergeCell ref="A7:A9"/>
    <mergeCell ref="B7:B9"/>
    <mergeCell ref="C7:C9"/>
    <mergeCell ref="D7:D9"/>
    <mergeCell ref="E7:E9"/>
    <mergeCell ref="F7:F9"/>
    <mergeCell ref="A10:L10"/>
    <mergeCell ref="A17:L17"/>
    <mergeCell ref="A24:L24"/>
    <mergeCell ref="M7:M9"/>
    <mergeCell ref="H8:H9"/>
    <mergeCell ref="I8:I9"/>
    <mergeCell ref="J8:J9"/>
    <mergeCell ref="K8:K9"/>
    <mergeCell ref="G7:G9"/>
    <mergeCell ref="H7:I7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J25:J28 H25:H28 J18:J23 H18:H23 H11:H16 J11:J16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IV88"/>
  <sheetViews>
    <sheetView zoomScale="10" zoomScaleNormal="10" zoomScaleSheetLayoutView="40" zoomScalePageLayoutView="75" workbookViewId="0" topLeftCell="A1">
      <selection activeCell="A5" sqref="A5:T5"/>
    </sheetView>
  </sheetViews>
  <sheetFormatPr defaultColWidth="9.140625" defaultRowHeight="12.75"/>
  <cols>
    <col min="1" max="1" width="31.57421875" style="4" customWidth="1"/>
    <col min="2" max="2" width="35.140625" style="4" customWidth="1"/>
    <col min="3" max="3" width="159.140625" style="4" customWidth="1"/>
    <col min="4" max="4" width="34.8515625" style="4" customWidth="1"/>
    <col min="5" max="5" width="237.28125" style="4" customWidth="1"/>
    <col min="6" max="6" width="197.140625" style="4" customWidth="1"/>
    <col min="7" max="7" width="71.57421875" style="4" customWidth="1"/>
    <col min="8" max="8" width="30.140625" style="4" customWidth="1"/>
    <col min="9" max="9" width="26.57421875" style="4" customWidth="1"/>
    <col min="10" max="10" width="27.28125" style="4" customWidth="1"/>
    <col min="11" max="11" width="28.00390625" style="4" customWidth="1"/>
    <col min="12" max="12" width="27.28125" style="4" customWidth="1"/>
    <col min="13" max="13" width="26.57421875" style="4" customWidth="1"/>
    <col min="14" max="14" width="27.28125" style="4" customWidth="1"/>
    <col min="15" max="15" width="28.00390625" style="4" customWidth="1"/>
    <col min="16" max="16" width="23.00390625" style="4" customWidth="1"/>
    <col min="17" max="17" width="26.57421875" style="4" customWidth="1"/>
    <col min="18" max="18" width="27.28125" style="4" customWidth="1"/>
    <col min="19" max="19" width="28.00390625" style="4" customWidth="1"/>
    <col min="20" max="20" width="39.421875" style="4" customWidth="1"/>
    <col min="21" max="21" width="0.71875" style="1" hidden="1" customWidth="1"/>
    <col min="22" max="22" width="0" style="0" hidden="1" customWidth="1"/>
    <col min="23" max="23" width="7.57421875" style="1" hidden="1" customWidth="1"/>
    <col min="24" max="135" width="7.140625" style="1" hidden="1" customWidth="1"/>
    <col min="136" max="138" width="0" style="0" hidden="1" customWidth="1"/>
    <col min="139" max="152" width="8.57421875" style="1" hidden="1" customWidth="1"/>
    <col min="153" max="154" width="7.140625" style="1" hidden="1" customWidth="1"/>
    <col min="155" max="155" width="8.57421875" style="1" hidden="1" customWidth="1"/>
    <col min="156" max="156" width="8.7109375" style="2" hidden="1" customWidth="1"/>
    <col min="157" max="157" width="6.140625" style="2" hidden="1" customWidth="1"/>
    <col min="158" max="158" width="8.00390625" style="2" hidden="1" customWidth="1"/>
    <col min="159" max="159" width="3.7109375" style="2" hidden="1" customWidth="1"/>
    <col min="160" max="160" width="9.140625" style="2" hidden="1" customWidth="1"/>
    <col min="161" max="161" width="10.00390625" style="1" hidden="1" customWidth="1"/>
    <col min="162" max="162" width="8.140625" style="1" hidden="1" customWidth="1"/>
    <col min="163" max="163" width="7.57421875" style="1" hidden="1" customWidth="1"/>
    <col min="164" max="164" width="9.57421875" style="1" hidden="1" customWidth="1"/>
    <col min="165" max="165" width="5.57421875" style="1" hidden="1" customWidth="1"/>
    <col min="166" max="167" width="5.421875" style="1" hidden="1" customWidth="1"/>
    <col min="168" max="213" width="3.7109375" style="1" hidden="1" customWidth="1"/>
    <col min="214" max="214" width="7.421875" style="1" hidden="1" customWidth="1"/>
    <col min="215" max="235" width="3.7109375" style="1" hidden="1" customWidth="1"/>
    <col min="236" max="236" width="5.421875" style="1" hidden="1" customWidth="1"/>
    <col min="237" max="237" width="5.7109375" style="1" hidden="1" customWidth="1"/>
    <col min="238" max="16384" width="3.7109375" style="1" hidden="1" customWidth="1"/>
  </cols>
  <sheetData>
    <row r="1" spans="1:256" ht="295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7"/>
      <c r="V1" s="13"/>
      <c r="W1" s="76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3"/>
      <c r="EG1" s="13"/>
      <c r="EH1" s="13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5"/>
      <c r="FA1" s="15"/>
      <c r="FB1" s="15"/>
      <c r="FC1" s="15"/>
      <c r="FD1" s="15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94.25" customHeight="1">
      <c r="A2" s="138" t="s">
        <v>133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77"/>
      <c r="M2" s="77"/>
      <c r="N2" s="77"/>
      <c r="O2" s="77"/>
      <c r="P2" s="77"/>
      <c r="Q2" s="77"/>
      <c r="R2" s="77"/>
      <c r="S2" s="77"/>
      <c r="T2" s="54"/>
      <c r="U2" s="141"/>
      <c r="V2" s="13"/>
      <c r="W2" s="16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3"/>
      <c r="EG2" s="13"/>
      <c r="EH2" s="13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5"/>
      <c r="FA2" s="15"/>
      <c r="FB2" s="15"/>
      <c r="FC2" s="15"/>
      <c r="FD2" s="15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87.75" customHeight="1">
      <c r="A3" s="138" t="s">
        <v>165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41"/>
      <c r="V3" s="13"/>
      <c r="W3" s="17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3"/>
      <c r="EG3" s="13"/>
      <c r="EH3" s="13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5"/>
      <c r="FA3" s="15"/>
      <c r="FB3" s="15"/>
      <c r="FC3" s="15"/>
      <c r="FD3" s="15"/>
      <c r="FE3" s="14"/>
      <c r="FF3" s="14"/>
      <c r="FG3" s="14"/>
      <c r="FH3" s="14"/>
      <c r="FI3" s="14"/>
      <c r="FJ3" s="14"/>
      <c r="FK3" s="14"/>
      <c r="FL3" s="18"/>
      <c r="FM3" s="18"/>
      <c r="FN3" s="18"/>
      <c r="FO3" s="19"/>
      <c r="FP3" s="19"/>
      <c r="FQ3" s="19"/>
      <c r="FR3" s="19"/>
      <c r="FS3" s="20"/>
      <c r="FT3" s="20"/>
      <c r="FU3" s="20"/>
      <c r="FV3" s="20"/>
      <c r="FW3" s="20"/>
      <c r="FX3" s="20" t="s">
        <v>15</v>
      </c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5" customFormat="1" ht="180" customHeight="1">
      <c r="A4" s="139" t="s">
        <v>166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1"/>
      <c r="V4" s="21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1"/>
      <c r="EG4" s="21"/>
      <c r="EH4" s="21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2"/>
      <c r="FA4" s="22"/>
      <c r="FB4" s="22"/>
      <c r="FC4" s="22"/>
      <c r="FD4" s="22"/>
      <c r="FE4" s="23"/>
      <c r="FF4" s="23"/>
      <c r="FG4" s="23"/>
      <c r="FH4" s="23"/>
      <c r="FI4" s="23"/>
      <c r="FJ4" s="23"/>
      <c r="FK4" s="23"/>
      <c r="FL4" s="24"/>
      <c r="FM4" s="24" t="s">
        <v>6</v>
      </c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 t="s">
        <v>7</v>
      </c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 t="s">
        <v>8</v>
      </c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 t="s">
        <v>9</v>
      </c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5" customFormat="1" ht="96.75">
      <c r="A5" s="140" t="s">
        <v>56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26"/>
      <c r="V5" s="21"/>
      <c r="W5" s="27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1"/>
      <c r="EG5" s="21"/>
      <c r="EH5" s="21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2"/>
      <c r="FA5" s="22"/>
      <c r="FB5" s="22"/>
      <c r="FC5" s="22"/>
      <c r="FD5" s="22"/>
      <c r="FE5" s="23"/>
      <c r="FF5" s="23"/>
      <c r="FG5" s="23"/>
      <c r="FH5" s="23"/>
      <c r="FI5" s="23"/>
      <c r="FJ5" s="23"/>
      <c r="FK5" s="23"/>
      <c r="FL5" s="24">
        <v>1</v>
      </c>
      <c r="FM5" s="24">
        <v>2</v>
      </c>
      <c r="FN5" s="24">
        <v>3</v>
      </c>
      <c r="FO5" s="24">
        <v>4</v>
      </c>
      <c r="FP5" s="24">
        <v>5</v>
      </c>
      <c r="FQ5" s="24">
        <v>6</v>
      </c>
      <c r="FR5" s="24">
        <v>7</v>
      </c>
      <c r="FS5" s="24">
        <v>8</v>
      </c>
      <c r="FT5" s="24">
        <v>9</v>
      </c>
      <c r="FU5" s="24">
        <v>10</v>
      </c>
      <c r="FV5" s="24">
        <v>11</v>
      </c>
      <c r="FW5" s="24">
        <v>12</v>
      </c>
      <c r="FX5" s="24">
        <v>13</v>
      </c>
      <c r="FY5" s="24">
        <v>14</v>
      </c>
      <c r="FZ5" s="24">
        <v>15</v>
      </c>
      <c r="GA5" s="24">
        <v>16</v>
      </c>
      <c r="GB5" s="24">
        <v>17</v>
      </c>
      <c r="GC5" s="24">
        <v>18</v>
      </c>
      <c r="GD5" s="24">
        <v>19</v>
      </c>
      <c r="GE5" s="24">
        <v>20</v>
      </c>
      <c r="GF5" s="24">
        <v>21</v>
      </c>
      <c r="GG5" s="24" t="s">
        <v>4</v>
      </c>
      <c r="GH5" s="24" t="s">
        <v>18</v>
      </c>
      <c r="GI5" s="24">
        <v>1</v>
      </c>
      <c r="GJ5" s="24">
        <v>2</v>
      </c>
      <c r="GK5" s="24">
        <v>3</v>
      </c>
      <c r="GL5" s="24">
        <v>4</v>
      </c>
      <c r="GM5" s="24">
        <v>5</v>
      </c>
      <c r="GN5" s="24">
        <v>6</v>
      </c>
      <c r="GO5" s="24">
        <v>7</v>
      </c>
      <c r="GP5" s="24">
        <v>8</v>
      </c>
      <c r="GQ5" s="24">
        <v>9</v>
      </c>
      <c r="GR5" s="24">
        <v>10</v>
      </c>
      <c r="GS5" s="24">
        <v>11</v>
      </c>
      <c r="GT5" s="24">
        <v>12</v>
      </c>
      <c r="GU5" s="24">
        <v>13</v>
      </c>
      <c r="GV5" s="24">
        <v>14</v>
      </c>
      <c r="GW5" s="24">
        <v>15</v>
      </c>
      <c r="GX5" s="24">
        <v>16</v>
      </c>
      <c r="GY5" s="24">
        <v>17</v>
      </c>
      <c r="GZ5" s="24">
        <v>18</v>
      </c>
      <c r="HA5" s="24">
        <v>19</v>
      </c>
      <c r="HB5" s="24">
        <v>20</v>
      </c>
      <c r="HC5" s="24">
        <v>21</v>
      </c>
      <c r="HD5" s="24" t="s">
        <v>5</v>
      </c>
      <c r="HE5" s="24" t="s">
        <v>17</v>
      </c>
      <c r="HF5" s="24">
        <v>1</v>
      </c>
      <c r="HG5" s="24">
        <v>2</v>
      </c>
      <c r="HH5" s="24">
        <v>3</v>
      </c>
      <c r="HI5" s="24">
        <v>4</v>
      </c>
      <c r="HJ5" s="24">
        <v>5</v>
      </c>
      <c r="HK5" s="24">
        <v>6</v>
      </c>
      <c r="HL5" s="24">
        <v>7</v>
      </c>
      <c r="HM5" s="24">
        <v>8</v>
      </c>
      <c r="HN5" s="24">
        <v>9</v>
      </c>
      <c r="HO5" s="24">
        <v>10</v>
      </c>
      <c r="HP5" s="24">
        <v>11</v>
      </c>
      <c r="HQ5" s="24">
        <v>12</v>
      </c>
      <c r="HR5" s="24">
        <v>13</v>
      </c>
      <c r="HS5" s="24">
        <v>14</v>
      </c>
      <c r="HT5" s="24">
        <v>15</v>
      </c>
      <c r="HU5" s="24">
        <v>16</v>
      </c>
      <c r="HV5" s="24">
        <v>17</v>
      </c>
      <c r="HW5" s="24">
        <v>18</v>
      </c>
      <c r="HX5" s="24">
        <v>19</v>
      </c>
      <c r="HY5" s="24">
        <v>20</v>
      </c>
      <c r="HZ5" s="24">
        <v>21</v>
      </c>
      <c r="IA5" s="24" t="s">
        <v>4</v>
      </c>
      <c r="IB5" s="24" t="s">
        <v>16</v>
      </c>
      <c r="IC5" s="24">
        <v>1</v>
      </c>
      <c r="ID5" s="24">
        <v>2</v>
      </c>
      <c r="IE5" s="24">
        <v>3</v>
      </c>
      <c r="IF5" s="24">
        <v>4</v>
      </c>
      <c r="IG5" s="24">
        <v>5</v>
      </c>
      <c r="IH5" s="24">
        <v>6</v>
      </c>
      <c r="II5" s="24">
        <v>7</v>
      </c>
      <c r="IJ5" s="24">
        <v>8</v>
      </c>
      <c r="IK5" s="24">
        <v>9</v>
      </c>
      <c r="IL5" s="24">
        <v>10</v>
      </c>
      <c r="IM5" s="24">
        <v>11</v>
      </c>
      <c r="IN5" s="24">
        <v>12</v>
      </c>
      <c r="IO5" s="24">
        <v>13</v>
      </c>
      <c r="IP5" s="24">
        <v>14</v>
      </c>
      <c r="IQ5" s="24">
        <v>15</v>
      </c>
      <c r="IR5" s="24">
        <v>16</v>
      </c>
      <c r="IS5" s="24">
        <v>17</v>
      </c>
      <c r="IT5" s="24">
        <v>18</v>
      </c>
      <c r="IU5" s="24">
        <v>19</v>
      </c>
      <c r="IV5" s="24">
        <v>20</v>
      </c>
    </row>
    <row r="6" spans="1:256" ht="72.75" customHeight="1" thickBot="1">
      <c r="A6" s="29"/>
      <c r="B6" s="29"/>
      <c r="C6" s="29"/>
      <c r="D6" s="29"/>
      <c r="E6" s="29"/>
      <c r="F6" s="29"/>
      <c r="G6" s="29"/>
      <c r="H6" s="136" t="s">
        <v>134</v>
      </c>
      <c r="I6" s="136"/>
      <c r="J6" s="136"/>
      <c r="K6" s="136"/>
      <c r="L6" s="136" t="s">
        <v>135</v>
      </c>
      <c r="M6" s="136"/>
      <c r="N6" s="136"/>
      <c r="O6" s="136"/>
      <c r="P6" s="136" t="s">
        <v>164</v>
      </c>
      <c r="Q6" s="136"/>
      <c r="R6" s="136"/>
      <c r="S6" s="136"/>
      <c r="T6" s="30"/>
      <c r="U6" s="31"/>
      <c r="V6" s="13"/>
      <c r="W6" s="32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3"/>
      <c r="EG6" s="13"/>
      <c r="EH6" s="13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5"/>
      <c r="FA6" s="15"/>
      <c r="FB6" s="15"/>
      <c r="FC6" s="15"/>
      <c r="FD6" s="15"/>
      <c r="FE6" s="14"/>
      <c r="FF6" s="14"/>
      <c r="FG6" s="14"/>
      <c r="FH6" s="14"/>
      <c r="FI6" s="14"/>
      <c r="FJ6" s="14"/>
      <c r="FK6" s="14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44.25" customHeight="1" thickBot="1">
      <c r="A7" s="111" t="s">
        <v>30</v>
      </c>
      <c r="B7" s="132" t="s">
        <v>0</v>
      </c>
      <c r="C7" s="132" t="s">
        <v>31</v>
      </c>
      <c r="D7" s="111" t="s">
        <v>24</v>
      </c>
      <c r="E7" s="111" t="s">
        <v>22</v>
      </c>
      <c r="F7" s="111" t="s">
        <v>23</v>
      </c>
      <c r="G7" s="111" t="s">
        <v>1</v>
      </c>
      <c r="H7" s="129" t="s">
        <v>2</v>
      </c>
      <c r="I7" s="130"/>
      <c r="J7" s="129" t="s">
        <v>3</v>
      </c>
      <c r="K7" s="131"/>
      <c r="L7" s="129" t="s">
        <v>2</v>
      </c>
      <c r="M7" s="130"/>
      <c r="N7" s="129" t="s">
        <v>3</v>
      </c>
      <c r="O7" s="131"/>
      <c r="P7" s="129" t="s">
        <v>2</v>
      </c>
      <c r="Q7" s="130"/>
      <c r="R7" s="129" t="s">
        <v>3</v>
      </c>
      <c r="S7" s="131"/>
      <c r="T7" s="111" t="s">
        <v>25</v>
      </c>
      <c r="U7" s="120" t="s">
        <v>13</v>
      </c>
      <c r="V7" s="13"/>
      <c r="W7" s="35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3"/>
      <c r="EG7" s="13"/>
      <c r="EH7" s="13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5"/>
      <c r="FA7" s="15"/>
      <c r="FB7" s="15"/>
      <c r="FC7" s="15"/>
      <c r="FD7" s="15"/>
      <c r="FE7" s="14"/>
      <c r="FF7" s="14"/>
      <c r="FG7" s="14"/>
      <c r="FH7" s="15"/>
      <c r="FI7" s="14"/>
      <c r="FJ7" s="14"/>
      <c r="FK7" s="14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45" customHeight="1">
      <c r="A8" s="95"/>
      <c r="B8" s="133"/>
      <c r="C8" s="133"/>
      <c r="D8" s="95"/>
      <c r="E8" s="95"/>
      <c r="F8" s="135"/>
      <c r="G8" s="95"/>
      <c r="H8" s="123" t="s">
        <v>10</v>
      </c>
      <c r="I8" s="125" t="s">
        <v>136</v>
      </c>
      <c r="J8" s="127" t="s">
        <v>10</v>
      </c>
      <c r="K8" s="128" t="s">
        <v>136</v>
      </c>
      <c r="L8" s="123" t="s">
        <v>10</v>
      </c>
      <c r="M8" s="125" t="s">
        <v>136</v>
      </c>
      <c r="N8" s="127" t="s">
        <v>10</v>
      </c>
      <c r="O8" s="128" t="s">
        <v>136</v>
      </c>
      <c r="P8" s="123" t="s">
        <v>10</v>
      </c>
      <c r="Q8" s="125" t="s">
        <v>136</v>
      </c>
      <c r="R8" s="127" t="s">
        <v>10</v>
      </c>
      <c r="S8" s="128" t="s">
        <v>136</v>
      </c>
      <c r="T8" s="95"/>
      <c r="U8" s="121"/>
      <c r="V8" s="13"/>
      <c r="W8" s="35"/>
      <c r="X8" s="14"/>
      <c r="Y8" s="14" t="s">
        <v>6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 t="s">
        <v>7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 t="s">
        <v>8</v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 t="s">
        <v>9</v>
      </c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3"/>
      <c r="EG8" s="13"/>
      <c r="EH8" s="13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5"/>
      <c r="FA8" s="15">
        <v>1</v>
      </c>
      <c r="FB8" s="15">
        <v>2</v>
      </c>
      <c r="FC8" s="15"/>
      <c r="FD8" s="15"/>
      <c r="FE8" s="14"/>
      <c r="FF8" s="14"/>
      <c r="FG8" s="14"/>
      <c r="FH8" s="14"/>
      <c r="FI8" s="14"/>
      <c r="FJ8" s="14"/>
      <c r="FK8" s="14"/>
      <c r="FL8" s="18"/>
      <c r="FM8" s="18"/>
      <c r="FN8" s="18"/>
      <c r="FO8" s="19"/>
      <c r="FP8" s="19"/>
      <c r="FQ8" s="19"/>
      <c r="FR8" s="19"/>
      <c r="FS8" s="20"/>
      <c r="FT8" s="20"/>
      <c r="FU8" s="20"/>
      <c r="FV8" s="20"/>
      <c r="FW8" s="20"/>
      <c r="FX8" s="20" t="s">
        <v>15</v>
      </c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62.25" customHeight="1" thickBot="1">
      <c r="A9" s="95"/>
      <c r="B9" s="134"/>
      <c r="C9" s="134"/>
      <c r="D9" s="95"/>
      <c r="E9" s="95"/>
      <c r="F9" s="135"/>
      <c r="G9" s="95"/>
      <c r="H9" s="124"/>
      <c r="I9" s="126"/>
      <c r="J9" s="124"/>
      <c r="K9" s="110"/>
      <c r="L9" s="124"/>
      <c r="M9" s="126"/>
      <c r="N9" s="124"/>
      <c r="O9" s="110"/>
      <c r="P9" s="124"/>
      <c r="Q9" s="126"/>
      <c r="R9" s="124"/>
      <c r="S9" s="110"/>
      <c r="T9" s="95"/>
      <c r="U9" s="122"/>
      <c r="V9" s="13"/>
      <c r="W9" s="36"/>
      <c r="X9" s="14">
        <v>1</v>
      </c>
      <c r="Y9" s="14">
        <v>2</v>
      </c>
      <c r="Z9" s="14">
        <v>3</v>
      </c>
      <c r="AA9" s="14">
        <v>4</v>
      </c>
      <c r="AB9" s="14">
        <v>5</v>
      </c>
      <c r="AC9" s="14">
        <v>6</v>
      </c>
      <c r="AD9" s="14">
        <v>7</v>
      </c>
      <c r="AE9" s="14">
        <v>8</v>
      </c>
      <c r="AF9" s="14">
        <v>9</v>
      </c>
      <c r="AG9" s="14">
        <v>10</v>
      </c>
      <c r="AH9" s="14">
        <v>11</v>
      </c>
      <c r="AI9" s="14">
        <v>12</v>
      </c>
      <c r="AJ9" s="14">
        <v>13</v>
      </c>
      <c r="AK9" s="14">
        <v>14</v>
      </c>
      <c r="AL9" s="14">
        <v>15</v>
      </c>
      <c r="AM9" s="14">
        <v>16</v>
      </c>
      <c r="AN9" s="14">
        <v>17</v>
      </c>
      <c r="AO9" s="14">
        <v>18</v>
      </c>
      <c r="AP9" s="14">
        <v>19</v>
      </c>
      <c r="AQ9" s="14">
        <v>20</v>
      </c>
      <c r="AR9" s="14">
        <v>21</v>
      </c>
      <c r="AS9" s="14" t="s">
        <v>4</v>
      </c>
      <c r="AT9" s="14"/>
      <c r="AU9" s="14">
        <v>1</v>
      </c>
      <c r="AV9" s="14">
        <v>2</v>
      </c>
      <c r="AW9" s="14">
        <v>3</v>
      </c>
      <c r="AX9" s="14">
        <v>4</v>
      </c>
      <c r="AY9" s="14">
        <v>5</v>
      </c>
      <c r="AZ9" s="14">
        <v>6</v>
      </c>
      <c r="BA9" s="14">
        <v>7</v>
      </c>
      <c r="BB9" s="14">
        <v>8</v>
      </c>
      <c r="BC9" s="14">
        <v>9</v>
      </c>
      <c r="BD9" s="14">
        <v>10</v>
      </c>
      <c r="BE9" s="14">
        <v>11</v>
      </c>
      <c r="BF9" s="14">
        <v>12</v>
      </c>
      <c r="BG9" s="14">
        <v>13</v>
      </c>
      <c r="BH9" s="14">
        <v>14</v>
      </c>
      <c r="BI9" s="14">
        <v>15</v>
      </c>
      <c r="BJ9" s="14">
        <v>16</v>
      </c>
      <c r="BK9" s="14">
        <v>17</v>
      </c>
      <c r="BL9" s="14">
        <v>18</v>
      </c>
      <c r="BM9" s="14">
        <v>19</v>
      </c>
      <c r="BN9" s="14">
        <v>20</v>
      </c>
      <c r="BO9" s="14"/>
      <c r="BP9" s="14" t="s">
        <v>5</v>
      </c>
      <c r="BQ9" s="14"/>
      <c r="BR9" s="14">
        <v>1</v>
      </c>
      <c r="BS9" s="14">
        <v>2</v>
      </c>
      <c r="BT9" s="14">
        <v>3</v>
      </c>
      <c r="BU9" s="14">
        <v>4</v>
      </c>
      <c r="BV9" s="14">
        <v>5</v>
      </c>
      <c r="BW9" s="14">
        <v>6</v>
      </c>
      <c r="BX9" s="14">
        <v>7</v>
      </c>
      <c r="BY9" s="14">
        <v>8</v>
      </c>
      <c r="BZ9" s="14">
        <v>9</v>
      </c>
      <c r="CA9" s="14">
        <v>10</v>
      </c>
      <c r="CB9" s="14">
        <v>11</v>
      </c>
      <c r="CC9" s="14">
        <v>12</v>
      </c>
      <c r="CD9" s="14">
        <v>13</v>
      </c>
      <c r="CE9" s="14">
        <v>14</v>
      </c>
      <c r="CF9" s="14">
        <v>15</v>
      </c>
      <c r="CG9" s="14">
        <v>16</v>
      </c>
      <c r="CH9" s="14">
        <v>17</v>
      </c>
      <c r="CI9" s="14">
        <v>18</v>
      </c>
      <c r="CJ9" s="14">
        <v>19</v>
      </c>
      <c r="CK9" s="14">
        <v>20</v>
      </c>
      <c r="CL9" s="14">
        <v>21</v>
      </c>
      <c r="CM9" s="14">
        <v>22</v>
      </c>
      <c r="CN9" s="14">
        <v>23</v>
      </c>
      <c r="CO9" s="14">
        <v>24</v>
      </c>
      <c r="CP9" s="14">
        <v>25</v>
      </c>
      <c r="CQ9" s="14">
        <v>26</v>
      </c>
      <c r="CR9" s="14">
        <v>27</v>
      </c>
      <c r="CS9" s="14">
        <v>28</v>
      </c>
      <c r="CT9" s="14">
        <v>29</v>
      </c>
      <c r="CU9" s="14">
        <v>30</v>
      </c>
      <c r="CV9" s="14">
        <v>31</v>
      </c>
      <c r="CW9" s="14">
        <v>32</v>
      </c>
      <c r="CX9" s="14">
        <v>33</v>
      </c>
      <c r="CY9" s="14">
        <v>34</v>
      </c>
      <c r="CZ9" s="14">
        <v>35</v>
      </c>
      <c r="DA9" s="14">
        <v>36</v>
      </c>
      <c r="DB9" s="14">
        <v>37</v>
      </c>
      <c r="DC9" s="14">
        <v>38</v>
      </c>
      <c r="DD9" s="14">
        <v>39</v>
      </c>
      <c r="DE9" s="14">
        <v>40</v>
      </c>
      <c r="DF9" s="14"/>
      <c r="DG9" s="14"/>
      <c r="DH9" s="14"/>
      <c r="DI9" s="14">
        <v>1</v>
      </c>
      <c r="DJ9" s="14">
        <v>2</v>
      </c>
      <c r="DK9" s="14">
        <v>3</v>
      </c>
      <c r="DL9" s="14">
        <v>4</v>
      </c>
      <c r="DM9" s="14">
        <v>5</v>
      </c>
      <c r="DN9" s="14">
        <v>6</v>
      </c>
      <c r="DO9" s="14">
        <v>7</v>
      </c>
      <c r="DP9" s="14">
        <v>8</v>
      </c>
      <c r="DQ9" s="14">
        <v>9</v>
      </c>
      <c r="DR9" s="14">
        <v>10</v>
      </c>
      <c r="DS9" s="14">
        <v>11</v>
      </c>
      <c r="DT9" s="14">
        <v>12</v>
      </c>
      <c r="DU9" s="14">
        <v>13</v>
      </c>
      <c r="DV9" s="14">
        <v>14</v>
      </c>
      <c r="DW9" s="14">
        <v>15</v>
      </c>
      <c r="DX9" s="14">
        <v>16</v>
      </c>
      <c r="DY9" s="14">
        <v>17</v>
      </c>
      <c r="DZ9" s="14">
        <v>18</v>
      </c>
      <c r="EA9" s="14">
        <v>19</v>
      </c>
      <c r="EB9" s="14">
        <v>20</v>
      </c>
      <c r="EC9" s="14">
        <v>21</v>
      </c>
      <c r="ED9" s="14">
        <v>22</v>
      </c>
      <c r="EE9" s="14">
        <v>23</v>
      </c>
      <c r="EF9" s="14">
        <v>24</v>
      </c>
      <c r="EG9" s="14">
        <v>25</v>
      </c>
      <c r="EH9" s="14">
        <v>26</v>
      </c>
      <c r="EI9" s="14">
        <v>27</v>
      </c>
      <c r="EJ9" s="14">
        <v>28</v>
      </c>
      <c r="EK9" s="14">
        <v>29</v>
      </c>
      <c r="EL9" s="14">
        <v>30</v>
      </c>
      <c r="EM9" s="14">
        <v>31</v>
      </c>
      <c r="EN9" s="14">
        <v>32</v>
      </c>
      <c r="EO9" s="14">
        <v>33</v>
      </c>
      <c r="EP9" s="14">
        <v>34</v>
      </c>
      <c r="EQ9" s="14">
        <v>35</v>
      </c>
      <c r="ER9" s="14">
        <v>36</v>
      </c>
      <c r="ES9" s="14">
        <v>37</v>
      </c>
      <c r="ET9" s="14">
        <v>38</v>
      </c>
      <c r="EU9" s="14">
        <v>39</v>
      </c>
      <c r="EV9" s="14">
        <v>40</v>
      </c>
      <c r="EW9" s="14"/>
      <c r="EX9" s="14"/>
      <c r="EY9" s="14"/>
      <c r="EZ9" s="15"/>
      <c r="FA9" s="15"/>
      <c r="FB9" s="15"/>
      <c r="FC9" s="15"/>
      <c r="FD9" s="15" t="s">
        <v>14</v>
      </c>
      <c r="FE9" s="14" t="s">
        <v>11</v>
      </c>
      <c r="FF9" s="14" t="s">
        <v>12</v>
      </c>
      <c r="FG9" s="37" t="s">
        <v>10</v>
      </c>
      <c r="FH9" s="14"/>
      <c r="FI9" s="14" t="s">
        <v>19</v>
      </c>
      <c r="FJ9" s="14" t="s">
        <v>20</v>
      </c>
      <c r="FK9" s="14"/>
      <c r="FL9" s="20"/>
      <c r="FM9" s="20" t="s">
        <v>6</v>
      </c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 t="s">
        <v>7</v>
      </c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 t="s">
        <v>8</v>
      </c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 t="s">
        <v>9</v>
      </c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3" customFormat="1" ht="97.5" thickBot="1">
      <c r="A10" s="112" t="s">
        <v>57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  <c r="U10" s="41">
        <f aca="true" t="shared" si="0" ref="U10:U15">I10+K10</f>
        <v>0</v>
      </c>
      <c r="V10" s="42"/>
      <c r="W10" s="43"/>
      <c r="X10" s="42">
        <f aca="true" t="shared" si="1" ref="X10:X15">IF(H10=1,25,0)</f>
        <v>0</v>
      </c>
      <c r="Y10" s="42">
        <f aca="true" t="shared" si="2" ref="Y10:Y15">IF(H10=2,22,0)</f>
        <v>0</v>
      </c>
      <c r="Z10" s="42">
        <f aca="true" t="shared" si="3" ref="Z10:Z15">IF(H10=3,20,0)</f>
        <v>0</v>
      </c>
      <c r="AA10" s="42">
        <f aca="true" t="shared" si="4" ref="AA10:AA15">IF(H10=4,18,0)</f>
        <v>0</v>
      </c>
      <c r="AB10" s="42">
        <f aca="true" t="shared" si="5" ref="AB10:AB15">IF(H10=5,16,0)</f>
        <v>0</v>
      </c>
      <c r="AC10" s="42">
        <f aca="true" t="shared" si="6" ref="AC10:AC15">IF(H10=6,15,0)</f>
        <v>0</v>
      </c>
      <c r="AD10" s="42">
        <f aca="true" t="shared" si="7" ref="AD10:AD15">IF(H10=7,14,0)</f>
        <v>0</v>
      </c>
      <c r="AE10" s="42">
        <f aca="true" t="shared" si="8" ref="AE10:AE15">IF(H10=8,13,0)</f>
        <v>0</v>
      </c>
      <c r="AF10" s="42">
        <f aca="true" t="shared" si="9" ref="AF10:AF15">IF(H10=9,12,0)</f>
        <v>0</v>
      </c>
      <c r="AG10" s="42">
        <f aca="true" t="shared" si="10" ref="AG10:AG15">IF(H10=10,11,0)</f>
        <v>0</v>
      </c>
      <c r="AH10" s="42">
        <f aca="true" t="shared" si="11" ref="AH10:AH15">IF(H10=11,10,0)</f>
        <v>0</v>
      </c>
      <c r="AI10" s="42">
        <f aca="true" t="shared" si="12" ref="AI10:AI15">IF(H10=12,9,0)</f>
        <v>0</v>
      </c>
      <c r="AJ10" s="42">
        <f aca="true" t="shared" si="13" ref="AJ10:AJ15">IF(H10=13,8,0)</f>
        <v>0</v>
      </c>
      <c r="AK10" s="42">
        <f aca="true" t="shared" si="14" ref="AK10:AK15">IF(H10=14,7,0)</f>
        <v>0</v>
      </c>
      <c r="AL10" s="42">
        <f aca="true" t="shared" si="15" ref="AL10:AL15">IF(H10=15,6,0)</f>
        <v>0</v>
      </c>
      <c r="AM10" s="42">
        <f aca="true" t="shared" si="16" ref="AM10:AM15">IF(H10=16,5,0)</f>
        <v>0</v>
      </c>
      <c r="AN10" s="42">
        <f aca="true" t="shared" si="17" ref="AN10:AN15">IF(H10=17,4,0)</f>
        <v>0</v>
      </c>
      <c r="AO10" s="42">
        <f aca="true" t="shared" si="18" ref="AO10:AO15">IF(H10=18,3,0)</f>
        <v>0</v>
      </c>
      <c r="AP10" s="42">
        <f aca="true" t="shared" si="19" ref="AP10:AP15">IF(H10=19,2,0)</f>
        <v>0</v>
      </c>
      <c r="AQ10" s="42">
        <f aca="true" t="shared" si="20" ref="AQ10:AQ15">IF(H10=20,1,0)</f>
        <v>0</v>
      </c>
      <c r="AR10" s="42">
        <f aca="true" t="shared" si="21" ref="AR10:AR15">IF(H10&gt;20,0,0)</f>
        <v>0</v>
      </c>
      <c r="AS10" s="42">
        <f aca="true" t="shared" si="22" ref="AS10:AS15">IF(H10="сх",0,0)</f>
        <v>0</v>
      </c>
      <c r="AT10" s="42">
        <f aca="true" t="shared" si="23" ref="AT10:AT15">SUM(X10:AR10)</f>
        <v>0</v>
      </c>
      <c r="AU10" s="42">
        <f aca="true" t="shared" si="24" ref="AU10:AU15">IF(J10=1,25,0)</f>
        <v>0</v>
      </c>
      <c r="AV10" s="42">
        <f aca="true" t="shared" si="25" ref="AV10:AV15">IF(J10=2,22,0)</f>
        <v>0</v>
      </c>
      <c r="AW10" s="42">
        <f aca="true" t="shared" si="26" ref="AW10:AW15">IF(J10=3,20,0)</f>
        <v>0</v>
      </c>
      <c r="AX10" s="42">
        <f aca="true" t="shared" si="27" ref="AX10:AX15">IF(J10=4,18,0)</f>
        <v>0</v>
      </c>
      <c r="AY10" s="42">
        <f aca="true" t="shared" si="28" ref="AY10:AY15">IF(J10=5,16,0)</f>
        <v>0</v>
      </c>
      <c r="AZ10" s="42">
        <f aca="true" t="shared" si="29" ref="AZ10:AZ15">IF(J10=6,15,0)</f>
        <v>0</v>
      </c>
      <c r="BA10" s="42">
        <f aca="true" t="shared" si="30" ref="BA10:BA15">IF(J10=7,14,0)</f>
        <v>0</v>
      </c>
      <c r="BB10" s="42">
        <f aca="true" t="shared" si="31" ref="BB10:BB15">IF(J10=8,13,0)</f>
        <v>0</v>
      </c>
      <c r="BC10" s="42">
        <f aca="true" t="shared" si="32" ref="BC10:BC15">IF(J10=9,12,0)</f>
        <v>0</v>
      </c>
      <c r="BD10" s="42">
        <f aca="true" t="shared" si="33" ref="BD10:BD15">IF(J10=10,11,0)</f>
        <v>0</v>
      </c>
      <c r="BE10" s="42">
        <f aca="true" t="shared" si="34" ref="BE10:BE15">IF(J10=11,10,0)</f>
        <v>0</v>
      </c>
      <c r="BF10" s="42">
        <f aca="true" t="shared" si="35" ref="BF10:BF15">IF(J10=12,9,0)</f>
        <v>0</v>
      </c>
      <c r="BG10" s="42">
        <f aca="true" t="shared" si="36" ref="BG10:BG15">IF(J10=13,8,0)</f>
        <v>0</v>
      </c>
      <c r="BH10" s="42">
        <f aca="true" t="shared" si="37" ref="BH10:BH15">IF(J10=14,7,0)</f>
        <v>0</v>
      </c>
      <c r="BI10" s="42">
        <f aca="true" t="shared" si="38" ref="BI10:BI15">IF(J10=15,6,0)</f>
        <v>0</v>
      </c>
      <c r="BJ10" s="42">
        <f aca="true" t="shared" si="39" ref="BJ10:BJ15">IF(J10=16,5,0)</f>
        <v>0</v>
      </c>
      <c r="BK10" s="42">
        <f aca="true" t="shared" si="40" ref="BK10:BK15">IF(J10=17,4,0)</f>
        <v>0</v>
      </c>
      <c r="BL10" s="42">
        <f aca="true" t="shared" si="41" ref="BL10:BL15">IF(J10=18,3,0)</f>
        <v>0</v>
      </c>
      <c r="BM10" s="42">
        <f aca="true" t="shared" si="42" ref="BM10:BM15">IF(J10=19,2,0)</f>
        <v>0</v>
      </c>
      <c r="BN10" s="42">
        <f aca="true" t="shared" si="43" ref="BN10:BN15">IF(J10=20,1,0)</f>
        <v>0</v>
      </c>
      <c r="BO10" s="42">
        <f aca="true" t="shared" si="44" ref="BO10:BO15">IF(J10&gt;20,0,0)</f>
        <v>0</v>
      </c>
      <c r="BP10" s="42">
        <f aca="true" t="shared" si="45" ref="BP10:BP15">IF(J10="сх",0,0)</f>
        <v>0</v>
      </c>
      <c r="BQ10" s="42">
        <f aca="true" t="shared" si="46" ref="BQ10:BQ15">SUM(AU10:BO10)</f>
        <v>0</v>
      </c>
      <c r="BR10" s="42">
        <f aca="true" t="shared" si="47" ref="BR10:BR15">IF(H10=1,45,0)</f>
        <v>0</v>
      </c>
      <c r="BS10" s="42">
        <f aca="true" t="shared" si="48" ref="BS10:BS15">IF(H10=2,42,0)</f>
        <v>0</v>
      </c>
      <c r="BT10" s="42">
        <f aca="true" t="shared" si="49" ref="BT10:BT15">IF(H10=3,40,0)</f>
        <v>0</v>
      </c>
      <c r="BU10" s="42">
        <f aca="true" t="shared" si="50" ref="BU10:BU15">IF(H10=4,38,0)</f>
        <v>0</v>
      </c>
      <c r="BV10" s="42">
        <f aca="true" t="shared" si="51" ref="BV10:BV15">IF(H10=5,36,0)</f>
        <v>0</v>
      </c>
      <c r="BW10" s="42">
        <f aca="true" t="shared" si="52" ref="BW10:BW15">IF(H10=6,35,0)</f>
        <v>0</v>
      </c>
      <c r="BX10" s="42">
        <f aca="true" t="shared" si="53" ref="BX10:BX15">IF(H10=7,34,0)</f>
        <v>0</v>
      </c>
      <c r="BY10" s="42">
        <f aca="true" t="shared" si="54" ref="BY10:BY15">IF(H10=8,33,0)</f>
        <v>0</v>
      </c>
      <c r="BZ10" s="42">
        <f aca="true" t="shared" si="55" ref="BZ10:BZ15">IF(H10=9,32,0)</f>
        <v>0</v>
      </c>
      <c r="CA10" s="42">
        <f aca="true" t="shared" si="56" ref="CA10:CA15">IF(H10=10,31,0)</f>
        <v>0</v>
      </c>
      <c r="CB10" s="42">
        <f aca="true" t="shared" si="57" ref="CB10:CB15">IF(H10=11,30,0)</f>
        <v>0</v>
      </c>
      <c r="CC10" s="42">
        <f aca="true" t="shared" si="58" ref="CC10:CC15">IF(H10=12,29,0)</f>
        <v>0</v>
      </c>
      <c r="CD10" s="42">
        <f aca="true" t="shared" si="59" ref="CD10:CD15">IF(H10=13,28,0)</f>
        <v>0</v>
      </c>
      <c r="CE10" s="42">
        <f aca="true" t="shared" si="60" ref="CE10:CE15">IF(H10=14,27,0)</f>
        <v>0</v>
      </c>
      <c r="CF10" s="42">
        <f aca="true" t="shared" si="61" ref="CF10:CF15">IF(H10=15,26,0)</f>
        <v>0</v>
      </c>
      <c r="CG10" s="42">
        <f aca="true" t="shared" si="62" ref="CG10:CG15">IF(H10=16,25,0)</f>
        <v>0</v>
      </c>
      <c r="CH10" s="42">
        <f aca="true" t="shared" si="63" ref="CH10:CH15">IF(H10=17,24,0)</f>
        <v>0</v>
      </c>
      <c r="CI10" s="42">
        <f aca="true" t="shared" si="64" ref="CI10:CI15">IF(H10=18,23,0)</f>
        <v>0</v>
      </c>
      <c r="CJ10" s="42">
        <f aca="true" t="shared" si="65" ref="CJ10:CJ15">IF(H10=19,22,0)</f>
        <v>0</v>
      </c>
      <c r="CK10" s="42">
        <f aca="true" t="shared" si="66" ref="CK10:CK15">IF(H10=20,21,0)</f>
        <v>0</v>
      </c>
      <c r="CL10" s="42">
        <f aca="true" t="shared" si="67" ref="CL10:CL15">IF(H10=21,20,0)</f>
        <v>0</v>
      </c>
      <c r="CM10" s="42">
        <f aca="true" t="shared" si="68" ref="CM10:CM15">IF(H10=22,19,0)</f>
        <v>0</v>
      </c>
      <c r="CN10" s="42">
        <f aca="true" t="shared" si="69" ref="CN10:CN15">IF(H10=23,18,0)</f>
        <v>0</v>
      </c>
      <c r="CO10" s="42">
        <f aca="true" t="shared" si="70" ref="CO10:CO15">IF(H10=24,17,0)</f>
        <v>0</v>
      </c>
      <c r="CP10" s="42">
        <f aca="true" t="shared" si="71" ref="CP10:CP15">IF(H10=25,16,0)</f>
        <v>0</v>
      </c>
      <c r="CQ10" s="42">
        <f aca="true" t="shared" si="72" ref="CQ10:CQ15">IF(H10=26,15,0)</f>
        <v>0</v>
      </c>
      <c r="CR10" s="42">
        <f aca="true" t="shared" si="73" ref="CR10:CR15">IF(H10=27,14,0)</f>
        <v>0</v>
      </c>
      <c r="CS10" s="42">
        <f aca="true" t="shared" si="74" ref="CS10:CS15">IF(H10=28,13,0)</f>
        <v>0</v>
      </c>
      <c r="CT10" s="42">
        <f aca="true" t="shared" si="75" ref="CT10:CT15">IF(H10=29,12,0)</f>
        <v>0</v>
      </c>
      <c r="CU10" s="42">
        <f aca="true" t="shared" si="76" ref="CU10:CU15">IF(H10=30,11,0)</f>
        <v>0</v>
      </c>
      <c r="CV10" s="42">
        <f aca="true" t="shared" si="77" ref="CV10:CV15">IF(H10=31,10,0)</f>
        <v>0</v>
      </c>
      <c r="CW10" s="42">
        <f aca="true" t="shared" si="78" ref="CW10:CW15">IF(H10=32,9,0)</f>
        <v>0</v>
      </c>
      <c r="CX10" s="42">
        <f aca="true" t="shared" si="79" ref="CX10:CX15">IF(H10=33,8,0)</f>
        <v>0</v>
      </c>
      <c r="CY10" s="42">
        <f aca="true" t="shared" si="80" ref="CY10:CY15">IF(H10=34,7,0)</f>
        <v>0</v>
      </c>
      <c r="CZ10" s="42">
        <f aca="true" t="shared" si="81" ref="CZ10:CZ15">IF(H10=35,6,0)</f>
        <v>0</v>
      </c>
      <c r="DA10" s="42">
        <f aca="true" t="shared" si="82" ref="DA10:DA15">IF(H10=36,5,0)</f>
        <v>0</v>
      </c>
      <c r="DB10" s="42">
        <f aca="true" t="shared" si="83" ref="DB10:DB15">IF(H10=37,4,0)</f>
        <v>0</v>
      </c>
      <c r="DC10" s="42">
        <f aca="true" t="shared" si="84" ref="DC10:DC15">IF(H10=38,3,0)</f>
        <v>0</v>
      </c>
      <c r="DD10" s="42">
        <f aca="true" t="shared" si="85" ref="DD10:DD15">IF(H10=39,2,0)</f>
        <v>0</v>
      </c>
      <c r="DE10" s="42">
        <f aca="true" t="shared" si="86" ref="DE10:DE15">IF(H10=40,1,0)</f>
        <v>0</v>
      </c>
      <c r="DF10" s="42">
        <f aca="true" t="shared" si="87" ref="DF10:DF15">IF(H10&gt;20,0,0)</f>
        <v>0</v>
      </c>
      <c r="DG10" s="42">
        <f aca="true" t="shared" si="88" ref="DG10:DG15">IF(H10="сх",0,0)</f>
        <v>0</v>
      </c>
      <c r="DH10" s="42">
        <f aca="true" t="shared" si="89" ref="DH10:DH15">SUM(BR10:DG10)</f>
        <v>0</v>
      </c>
      <c r="DI10" s="42">
        <f aca="true" t="shared" si="90" ref="DI10:DI15">IF(J10=1,45,0)</f>
        <v>0</v>
      </c>
      <c r="DJ10" s="42">
        <f aca="true" t="shared" si="91" ref="DJ10:DJ15">IF(J10=2,42,0)</f>
        <v>0</v>
      </c>
      <c r="DK10" s="42">
        <f aca="true" t="shared" si="92" ref="DK10:DK15">IF(J10=3,40,0)</f>
        <v>0</v>
      </c>
      <c r="DL10" s="42">
        <f aca="true" t="shared" si="93" ref="DL10:DL15">IF(J10=4,38,0)</f>
        <v>0</v>
      </c>
      <c r="DM10" s="42">
        <f aca="true" t="shared" si="94" ref="DM10:DM15">IF(J10=5,36,0)</f>
        <v>0</v>
      </c>
      <c r="DN10" s="42">
        <f aca="true" t="shared" si="95" ref="DN10:DN15">IF(J10=6,35,0)</f>
        <v>0</v>
      </c>
      <c r="DO10" s="42">
        <f aca="true" t="shared" si="96" ref="DO10:DO15">IF(J10=7,34,0)</f>
        <v>0</v>
      </c>
      <c r="DP10" s="42">
        <f aca="true" t="shared" si="97" ref="DP10:DP15">IF(J10=8,33,0)</f>
        <v>0</v>
      </c>
      <c r="DQ10" s="42">
        <f aca="true" t="shared" si="98" ref="DQ10:DQ15">IF(J10=9,32,0)</f>
        <v>0</v>
      </c>
      <c r="DR10" s="42">
        <f aca="true" t="shared" si="99" ref="DR10:DR15">IF(J10=10,31,0)</f>
        <v>0</v>
      </c>
      <c r="DS10" s="42">
        <f aca="true" t="shared" si="100" ref="DS10:DS15">IF(J10=11,30,0)</f>
        <v>0</v>
      </c>
      <c r="DT10" s="42">
        <f aca="true" t="shared" si="101" ref="DT10:DT15">IF(J10=12,29,0)</f>
        <v>0</v>
      </c>
      <c r="DU10" s="42">
        <f aca="true" t="shared" si="102" ref="DU10:DU15">IF(J10=13,28,0)</f>
        <v>0</v>
      </c>
      <c r="DV10" s="42">
        <f aca="true" t="shared" si="103" ref="DV10:DV15">IF(J10=14,27,0)</f>
        <v>0</v>
      </c>
      <c r="DW10" s="42">
        <f aca="true" t="shared" si="104" ref="DW10:DW15">IF(J10=15,26,0)</f>
        <v>0</v>
      </c>
      <c r="DX10" s="42">
        <f aca="true" t="shared" si="105" ref="DX10:DX15">IF(J10=16,25,0)</f>
        <v>0</v>
      </c>
      <c r="DY10" s="42">
        <f aca="true" t="shared" si="106" ref="DY10:DY15">IF(J10=17,24,0)</f>
        <v>0</v>
      </c>
      <c r="DZ10" s="42">
        <f aca="true" t="shared" si="107" ref="DZ10:DZ15">IF(J10=18,23,0)</f>
        <v>0</v>
      </c>
      <c r="EA10" s="42">
        <f aca="true" t="shared" si="108" ref="EA10:EA15">IF(J10=19,22,0)</f>
        <v>0</v>
      </c>
      <c r="EB10" s="42">
        <f aca="true" t="shared" si="109" ref="EB10:EB15">IF(J10=20,21,0)</f>
        <v>0</v>
      </c>
      <c r="EC10" s="42">
        <f aca="true" t="shared" si="110" ref="EC10:EC15">IF(J10=21,20,0)</f>
        <v>0</v>
      </c>
      <c r="ED10" s="42">
        <f aca="true" t="shared" si="111" ref="ED10:ED15">IF(J10=22,19,0)</f>
        <v>0</v>
      </c>
      <c r="EE10" s="42">
        <f aca="true" t="shared" si="112" ref="EE10:EE15">IF(J10=23,18,0)</f>
        <v>0</v>
      </c>
      <c r="EF10" s="42">
        <f aca="true" t="shared" si="113" ref="EF10:EF15">IF(J10=24,17,0)</f>
        <v>0</v>
      </c>
      <c r="EG10" s="42">
        <f aca="true" t="shared" si="114" ref="EG10:EG15">IF(J10=25,16,0)</f>
        <v>0</v>
      </c>
      <c r="EH10" s="42">
        <f aca="true" t="shared" si="115" ref="EH10:EH15">IF(J10=26,15,0)</f>
        <v>0</v>
      </c>
      <c r="EI10" s="42">
        <f aca="true" t="shared" si="116" ref="EI10:EI15">IF(J10=27,14,0)</f>
        <v>0</v>
      </c>
      <c r="EJ10" s="42">
        <f aca="true" t="shared" si="117" ref="EJ10:EJ15">IF(J10=28,13,0)</f>
        <v>0</v>
      </c>
      <c r="EK10" s="42">
        <f aca="true" t="shared" si="118" ref="EK10:EK15">IF(J10=29,12,0)</f>
        <v>0</v>
      </c>
      <c r="EL10" s="42">
        <f aca="true" t="shared" si="119" ref="EL10:EL15">IF(J10=30,11,0)</f>
        <v>0</v>
      </c>
      <c r="EM10" s="42">
        <f aca="true" t="shared" si="120" ref="EM10:EM15">IF(J10=31,10,0)</f>
        <v>0</v>
      </c>
      <c r="EN10" s="42">
        <f aca="true" t="shared" si="121" ref="EN10:EN15">IF(J10=32,9,0)</f>
        <v>0</v>
      </c>
      <c r="EO10" s="42">
        <f aca="true" t="shared" si="122" ref="EO10:EO15">IF(J10=33,8,0)</f>
        <v>0</v>
      </c>
      <c r="EP10" s="42">
        <f aca="true" t="shared" si="123" ref="EP10:EP15">IF(J10=34,7,0)</f>
        <v>0</v>
      </c>
      <c r="EQ10" s="42">
        <f aca="true" t="shared" si="124" ref="EQ10:EQ15">IF(J10=35,6,0)</f>
        <v>0</v>
      </c>
      <c r="ER10" s="42">
        <f aca="true" t="shared" si="125" ref="ER10:ER15">IF(J10=36,5,0)</f>
        <v>0</v>
      </c>
      <c r="ES10" s="42">
        <f aca="true" t="shared" si="126" ref="ES10:ES15">IF(J10=37,4,0)</f>
        <v>0</v>
      </c>
      <c r="ET10" s="42">
        <f aca="true" t="shared" si="127" ref="ET10:ET15">IF(J10=38,3,0)</f>
        <v>0</v>
      </c>
      <c r="EU10" s="42">
        <f aca="true" t="shared" si="128" ref="EU10:EU15">IF(J10=39,2,0)</f>
        <v>0</v>
      </c>
      <c r="EV10" s="42">
        <f aca="true" t="shared" si="129" ref="EV10:EV15">IF(J10=40,1,0)</f>
        <v>0</v>
      </c>
      <c r="EW10" s="42">
        <f aca="true" t="shared" si="130" ref="EW10:EW15">IF(J10&gt;20,0,0)</f>
        <v>0</v>
      </c>
      <c r="EX10" s="42">
        <f aca="true" t="shared" si="131" ref="EX10:EX15">IF(J10="сх",0,0)</f>
        <v>0</v>
      </c>
      <c r="EY10" s="42">
        <f>SUM(DI10:EX10)</f>
        <v>0</v>
      </c>
      <c r="EZ10" s="42"/>
      <c r="FA10" s="42" t="str">
        <f aca="true" t="shared" si="132" ref="FA10:FA15">IF(H10="сх","ноль",IF(H10&gt;0,H10,"Ноль"))</f>
        <v>Ноль</v>
      </c>
      <c r="FB10" s="42" t="str">
        <f aca="true" t="shared" si="133" ref="FB10:FB15">IF(J10="сх","ноль",IF(J10&gt;0,J10,"Ноль"))</f>
        <v>Ноль</v>
      </c>
      <c r="FC10" s="42"/>
      <c r="FD10" s="42">
        <f aca="true" t="shared" si="134" ref="FD10:FD15">MIN(FA10,FB10)</f>
        <v>0</v>
      </c>
      <c r="FE10" s="42" t="e">
        <f>IF(T10=#REF!,IF(J10&lt;#REF!,#REF!,FI10),#REF!)</f>
        <v>#REF!</v>
      </c>
      <c r="FF10" s="42" t="e">
        <f>IF(T10=#REF!,IF(J10&lt;#REF!,0,1))</f>
        <v>#REF!</v>
      </c>
      <c r="FG10" s="42" t="e">
        <f>IF(AND(FD10&gt;=21,FD10&lt;&gt;0),FD10,IF(T10&lt;#REF!,"СТОП",FE10+FF10))</f>
        <v>#REF!</v>
      </c>
      <c r="FH10" s="42"/>
      <c r="FI10" s="42">
        <v>15</v>
      </c>
      <c r="FJ10" s="42">
        <v>16</v>
      </c>
      <c r="FK10" s="42"/>
      <c r="FL10" s="44">
        <f aca="true" t="shared" si="135" ref="FL10:FL15">IF(H10=1,25,0)</f>
        <v>0</v>
      </c>
      <c r="FM10" s="44">
        <f aca="true" t="shared" si="136" ref="FM10:FM15">IF(H10=2,22,0)</f>
        <v>0</v>
      </c>
      <c r="FN10" s="44">
        <f aca="true" t="shared" si="137" ref="FN10:FN15">IF(H10=3,20,0)</f>
        <v>0</v>
      </c>
      <c r="FO10" s="44">
        <f aca="true" t="shared" si="138" ref="FO10:FO15">IF(H10=4,18,0)</f>
        <v>0</v>
      </c>
      <c r="FP10" s="44">
        <f aca="true" t="shared" si="139" ref="FP10:FP15">IF(H10=5,16,0)</f>
        <v>0</v>
      </c>
      <c r="FQ10" s="44">
        <f aca="true" t="shared" si="140" ref="FQ10:FQ15">IF(H10=6,15,0)</f>
        <v>0</v>
      </c>
      <c r="FR10" s="44">
        <f aca="true" t="shared" si="141" ref="FR10:FR15">IF(H10=7,14,0)</f>
        <v>0</v>
      </c>
      <c r="FS10" s="44">
        <f aca="true" t="shared" si="142" ref="FS10:FS15">IF(H10=8,13,0)</f>
        <v>0</v>
      </c>
      <c r="FT10" s="44">
        <f aca="true" t="shared" si="143" ref="FT10:FT15">IF(H10=9,12,0)</f>
        <v>0</v>
      </c>
      <c r="FU10" s="44">
        <f aca="true" t="shared" si="144" ref="FU10:FU15">IF(H10=10,11,0)</f>
        <v>0</v>
      </c>
      <c r="FV10" s="44">
        <f aca="true" t="shared" si="145" ref="FV10:FV15">IF(H10=11,10,0)</f>
        <v>0</v>
      </c>
      <c r="FW10" s="44">
        <f aca="true" t="shared" si="146" ref="FW10:FW15">IF(H10=12,9,0)</f>
        <v>0</v>
      </c>
      <c r="FX10" s="44">
        <f aca="true" t="shared" si="147" ref="FX10:FX15">IF(H10=13,8,0)</f>
        <v>0</v>
      </c>
      <c r="FY10" s="44">
        <f aca="true" t="shared" si="148" ref="FY10:FY15">IF(H10=14,7,0)</f>
        <v>0</v>
      </c>
      <c r="FZ10" s="44">
        <f aca="true" t="shared" si="149" ref="FZ10:FZ15">IF(H10=15,6,0)</f>
        <v>0</v>
      </c>
      <c r="GA10" s="44">
        <f aca="true" t="shared" si="150" ref="GA10:GA15">IF(H10=16,5,0)</f>
        <v>0</v>
      </c>
      <c r="GB10" s="44">
        <f aca="true" t="shared" si="151" ref="GB10:GB15">IF(H10=17,4,0)</f>
        <v>0</v>
      </c>
      <c r="GC10" s="44">
        <f aca="true" t="shared" si="152" ref="GC10:GC15">IF(H10=18,3,0)</f>
        <v>0</v>
      </c>
      <c r="GD10" s="44">
        <f aca="true" t="shared" si="153" ref="GD10:GD15">IF(H10=19,2,0)</f>
        <v>0</v>
      </c>
      <c r="GE10" s="44">
        <f aca="true" t="shared" si="154" ref="GE10:GE15">IF(H10=20,1,0)</f>
        <v>0</v>
      </c>
      <c r="GF10" s="44">
        <f aca="true" t="shared" si="155" ref="GF10:GF15">IF(H10&gt;20,0,0)</f>
        <v>0</v>
      </c>
      <c r="GG10" s="44">
        <f aca="true" t="shared" si="156" ref="GG10:GG15">IF(H10="сх",0,0)</f>
        <v>0</v>
      </c>
      <c r="GH10" s="44">
        <f>SUM(FL10:GG10)</f>
        <v>0</v>
      </c>
      <c r="GI10" s="44">
        <f aca="true" t="shared" si="157" ref="GI10:GI15">IF(J10=1,25,0)</f>
        <v>0</v>
      </c>
      <c r="GJ10" s="44">
        <f aca="true" t="shared" si="158" ref="GJ10:GJ15">IF(J10=2,22,0)</f>
        <v>0</v>
      </c>
      <c r="GK10" s="44">
        <f aca="true" t="shared" si="159" ref="GK10:GK15">IF(J10=3,20,0)</f>
        <v>0</v>
      </c>
      <c r="GL10" s="44">
        <f aca="true" t="shared" si="160" ref="GL10:GL15">IF(J10=4,18,0)</f>
        <v>0</v>
      </c>
      <c r="GM10" s="44">
        <f aca="true" t="shared" si="161" ref="GM10:GM15">IF(J10=5,16,0)</f>
        <v>0</v>
      </c>
      <c r="GN10" s="44">
        <f aca="true" t="shared" si="162" ref="GN10:GN15">IF(J10=6,15,0)</f>
        <v>0</v>
      </c>
      <c r="GO10" s="44">
        <f aca="true" t="shared" si="163" ref="GO10:GO15">IF(J10=7,14,0)</f>
        <v>0</v>
      </c>
      <c r="GP10" s="44">
        <f aca="true" t="shared" si="164" ref="GP10:GP15">IF(J10=8,13,0)</f>
        <v>0</v>
      </c>
      <c r="GQ10" s="44">
        <f aca="true" t="shared" si="165" ref="GQ10:GQ15">IF(J10=9,12,0)</f>
        <v>0</v>
      </c>
      <c r="GR10" s="44">
        <f aca="true" t="shared" si="166" ref="GR10:GR15">IF(J10=10,11,0)</f>
        <v>0</v>
      </c>
      <c r="GS10" s="44">
        <f aca="true" t="shared" si="167" ref="GS10:GS15">IF(J10=11,10,0)</f>
        <v>0</v>
      </c>
      <c r="GT10" s="44">
        <f aca="true" t="shared" si="168" ref="GT10:GT15">IF(J10=12,9,0)</f>
        <v>0</v>
      </c>
      <c r="GU10" s="44">
        <f aca="true" t="shared" si="169" ref="GU10:GU15">IF(J10=13,8,0)</f>
        <v>0</v>
      </c>
      <c r="GV10" s="44">
        <f aca="true" t="shared" si="170" ref="GV10:GV15">IF(J10=14,7,0)</f>
        <v>0</v>
      </c>
      <c r="GW10" s="44">
        <f aca="true" t="shared" si="171" ref="GW10:GW15">IF(J10=15,6,0)</f>
        <v>0</v>
      </c>
      <c r="GX10" s="44">
        <f aca="true" t="shared" si="172" ref="GX10:GX15">IF(J10=16,5,0)</f>
        <v>0</v>
      </c>
      <c r="GY10" s="44">
        <f aca="true" t="shared" si="173" ref="GY10:GY15">IF(J10=17,4,0)</f>
        <v>0</v>
      </c>
      <c r="GZ10" s="44">
        <f aca="true" t="shared" si="174" ref="GZ10:GZ15">IF(J10=18,3,0)</f>
        <v>0</v>
      </c>
      <c r="HA10" s="44">
        <f aca="true" t="shared" si="175" ref="HA10:HA15">IF(J10=19,2,0)</f>
        <v>0</v>
      </c>
      <c r="HB10" s="44">
        <f aca="true" t="shared" si="176" ref="HB10:HB15">IF(J10=20,1,0)</f>
        <v>0</v>
      </c>
      <c r="HC10" s="44">
        <f aca="true" t="shared" si="177" ref="HC10:HC15">IF(J10&gt;20,0,0)</f>
        <v>0</v>
      </c>
      <c r="HD10" s="44">
        <f aca="true" t="shared" si="178" ref="HD10:HD15">IF(J10="сх",0,0)</f>
        <v>0</v>
      </c>
      <c r="HE10" s="44">
        <f>SUM(GI10:HD10)</f>
        <v>0</v>
      </c>
      <c r="HF10" s="44">
        <f aca="true" t="shared" si="179" ref="HF10:HF15">IF(H10=1,100,0)</f>
        <v>0</v>
      </c>
      <c r="HG10" s="44">
        <f aca="true" t="shared" si="180" ref="HG10:HG15">IF(H10=2,98,0)</f>
        <v>0</v>
      </c>
      <c r="HH10" s="44">
        <f aca="true" t="shared" si="181" ref="HH10:HH15">IF(H10=3,95,0)</f>
        <v>0</v>
      </c>
      <c r="HI10" s="44">
        <f aca="true" t="shared" si="182" ref="HI10:HI15">IF(H10=4,93,0)</f>
        <v>0</v>
      </c>
      <c r="HJ10" s="44">
        <f aca="true" t="shared" si="183" ref="HJ10:HJ15">IF(H10=5,90,0)</f>
        <v>0</v>
      </c>
      <c r="HK10" s="44">
        <f aca="true" t="shared" si="184" ref="HK10:HK15">IF(H10=6,88,0)</f>
        <v>0</v>
      </c>
      <c r="HL10" s="44">
        <f aca="true" t="shared" si="185" ref="HL10:HL15">IF(H10=7,85,0)</f>
        <v>0</v>
      </c>
      <c r="HM10" s="44">
        <f aca="true" t="shared" si="186" ref="HM10:HM15">IF(H10=8,83,0)</f>
        <v>0</v>
      </c>
      <c r="HN10" s="44">
        <f aca="true" t="shared" si="187" ref="HN10:HN15">IF(H10=9,80,0)</f>
        <v>0</v>
      </c>
      <c r="HO10" s="44">
        <f aca="true" t="shared" si="188" ref="HO10:HO15">IF(H10=10,78,0)</f>
        <v>0</v>
      </c>
      <c r="HP10" s="44">
        <f aca="true" t="shared" si="189" ref="HP10:HP15">IF(H10=11,75,0)</f>
        <v>0</v>
      </c>
      <c r="HQ10" s="44">
        <f aca="true" t="shared" si="190" ref="HQ10:HQ15">IF(H10=12,73,0)</f>
        <v>0</v>
      </c>
      <c r="HR10" s="44">
        <f aca="true" t="shared" si="191" ref="HR10:HR15">IF(H10=13,70,0)</f>
        <v>0</v>
      </c>
      <c r="HS10" s="44">
        <f aca="true" t="shared" si="192" ref="HS10:HS15">IF(H10=14,68,0)</f>
        <v>0</v>
      </c>
      <c r="HT10" s="44">
        <f aca="true" t="shared" si="193" ref="HT10:HT15">IF(H10=15,65,0)</f>
        <v>0</v>
      </c>
      <c r="HU10" s="44">
        <f aca="true" t="shared" si="194" ref="HU10:HU15">IF(H10=16,63,0)</f>
        <v>0</v>
      </c>
      <c r="HV10" s="44">
        <f aca="true" t="shared" si="195" ref="HV10:HV15">IF(H10=17,60,0)</f>
        <v>0</v>
      </c>
      <c r="HW10" s="44">
        <f aca="true" t="shared" si="196" ref="HW10:HW15">IF(H10=18,58,0)</f>
        <v>0</v>
      </c>
      <c r="HX10" s="44">
        <f aca="true" t="shared" si="197" ref="HX10:HX15">IF(H10=19,55,0)</f>
        <v>0</v>
      </c>
      <c r="HY10" s="44">
        <f aca="true" t="shared" si="198" ref="HY10:HY15">IF(H10=20,53,0)</f>
        <v>0</v>
      </c>
      <c r="HZ10" s="44">
        <f aca="true" t="shared" si="199" ref="HZ10:HZ15">IF(H10&gt;20,0,0)</f>
        <v>0</v>
      </c>
      <c r="IA10" s="44">
        <f aca="true" t="shared" si="200" ref="IA10:IA15">IF(H10="сх",0,0)</f>
        <v>0</v>
      </c>
      <c r="IB10" s="44">
        <f>SUM(HF10:IA10)</f>
        <v>0</v>
      </c>
      <c r="IC10" s="44">
        <f aca="true" t="shared" si="201" ref="IC10:IC15">IF(J10=1,100,0)</f>
        <v>0</v>
      </c>
      <c r="ID10" s="44">
        <f aca="true" t="shared" si="202" ref="ID10:ID15">IF(J10=2,98,0)</f>
        <v>0</v>
      </c>
      <c r="IE10" s="44">
        <f aca="true" t="shared" si="203" ref="IE10:IE15">IF(J10=3,95,0)</f>
        <v>0</v>
      </c>
      <c r="IF10" s="44">
        <f aca="true" t="shared" si="204" ref="IF10:IF15">IF(J10=4,93,0)</f>
        <v>0</v>
      </c>
      <c r="IG10" s="44">
        <f aca="true" t="shared" si="205" ref="IG10:IG15">IF(J10=5,90,0)</f>
        <v>0</v>
      </c>
      <c r="IH10" s="44">
        <f aca="true" t="shared" si="206" ref="IH10:IH15">IF(J10=6,88,0)</f>
        <v>0</v>
      </c>
      <c r="II10" s="44">
        <f aca="true" t="shared" si="207" ref="II10:II15">IF(J10=7,85,0)</f>
        <v>0</v>
      </c>
      <c r="IJ10" s="44">
        <f aca="true" t="shared" si="208" ref="IJ10:IJ15">IF(J10=8,83,0)</f>
        <v>0</v>
      </c>
      <c r="IK10" s="44">
        <f aca="true" t="shared" si="209" ref="IK10:IK15">IF(J10=9,80,0)</f>
        <v>0</v>
      </c>
      <c r="IL10" s="44">
        <f aca="true" t="shared" si="210" ref="IL10:IL15">IF(J10=10,78,0)</f>
        <v>0</v>
      </c>
      <c r="IM10" s="44">
        <f aca="true" t="shared" si="211" ref="IM10:IM15">IF(J10=11,75,0)</f>
        <v>0</v>
      </c>
      <c r="IN10" s="44">
        <f aca="true" t="shared" si="212" ref="IN10:IN15">IF(J10=12,73,0)</f>
        <v>0</v>
      </c>
      <c r="IO10" s="44">
        <f aca="true" t="shared" si="213" ref="IO10:IO15">IF(J10=13,70,0)</f>
        <v>0</v>
      </c>
      <c r="IP10" s="44">
        <f aca="true" t="shared" si="214" ref="IP10:IP15">IF(J10=14,68,0)</f>
        <v>0</v>
      </c>
      <c r="IQ10" s="44">
        <f aca="true" t="shared" si="215" ref="IQ10:IQ15">IF(J10=15,65,0)</f>
        <v>0</v>
      </c>
      <c r="IR10" s="44">
        <f aca="true" t="shared" si="216" ref="IR10:IR15">IF(J10=16,63,0)</f>
        <v>0</v>
      </c>
      <c r="IS10" s="44">
        <f aca="true" t="shared" si="217" ref="IS10:IS15">IF(J10=17,60,0)</f>
        <v>0</v>
      </c>
      <c r="IT10" s="44">
        <f aca="true" t="shared" si="218" ref="IT10:IT15">IF(J10=18,58,0)</f>
        <v>0</v>
      </c>
      <c r="IU10" s="44">
        <f aca="true" t="shared" si="219" ref="IU10:IU15">IF(J10=19,55,0)</f>
        <v>0</v>
      </c>
      <c r="IV10" s="44">
        <f aca="true" t="shared" si="220" ref="IV10:IV15">IF(J10=20,53,0)</f>
        <v>0</v>
      </c>
    </row>
    <row r="11" spans="1:256" s="3" customFormat="1" ht="99.75" customHeight="1" thickBot="1">
      <c r="A11" s="55">
        <v>1</v>
      </c>
      <c r="B11" s="67">
        <v>242</v>
      </c>
      <c r="C11" s="94" t="s">
        <v>68</v>
      </c>
      <c r="D11" s="55" t="s">
        <v>28</v>
      </c>
      <c r="E11" s="56" t="s">
        <v>39</v>
      </c>
      <c r="F11" s="57" t="s">
        <v>132</v>
      </c>
      <c r="G11" s="82" t="s">
        <v>49</v>
      </c>
      <c r="H11" s="84">
        <v>1</v>
      </c>
      <c r="I11" s="85">
        <f aca="true" t="shared" si="221" ref="I11:I20">IF(AND(H11&lt;=20,H11&gt;=1),IF(H11=1,25,IF(H11=2,22,IF(H11=3,20,IF(H11=4,18,21-H11)))),0)</f>
        <v>25</v>
      </c>
      <c r="J11" s="84">
        <v>1</v>
      </c>
      <c r="K11" s="85">
        <f aca="true" t="shared" si="222" ref="K11:K20">IF(AND(J11&lt;=20,J11&gt;=1),IF(J11=1,25,IF(J11=2,22,IF(J11=3,20,IF(J11=4,18,21-J11)))),0)</f>
        <v>25</v>
      </c>
      <c r="L11" s="84">
        <v>1</v>
      </c>
      <c r="M11" s="85">
        <f aca="true" t="shared" si="223" ref="M11:M20">IF(AND(L11&lt;=20,L11&gt;=1),IF(L11=1,25,IF(L11=2,22,IF(L11=3,20,IF(L11=4,18,21-L11)))),0)</f>
        <v>25</v>
      </c>
      <c r="N11" s="84">
        <v>1</v>
      </c>
      <c r="O11" s="85">
        <f aca="true" t="shared" si="224" ref="O11:O20">IF(AND(N11&lt;=20,N11&gt;=1),IF(N11=1,25,IF(N11=2,22,IF(N11=3,20,IF(N11=4,18,21-N11)))),0)</f>
        <v>25</v>
      </c>
      <c r="P11" s="84">
        <v>1</v>
      </c>
      <c r="Q11" s="85">
        <f aca="true" t="shared" si="225" ref="Q11:Q37">IF(AND(P11&lt;=20,P11&gt;=1),IF(P11=1,25,IF(P11=2,22,IF(P11=3,20,IF(P11=4,18,21-P11)))),0)</f>
        <v>25</v>
      </c>
      <c r="R11" s="84">
        <v>1</v>
      </c>
      <c r="S11" s="85">
        <f aca="true" t="shared" si="226" ref="S11:S37">IF(AND(R11&lt;=20,R11&gt;=1),IF(R11=1,25,IF(R11=2,22,IF(R11=3,20,IF(R11=4,18,21-R11)))),0)</f>
        <v>25</v>
      </c>
      <c r="T11" s="83">
        <f aca="true" t="shared" si="227" ref="T11:T37">SUM(I11,K11,M11,O11,Q11,S11)</f>
        <v>150</v>
      </c>
      <c r="U11" s="41">
        <f t="shared" si="0"/>
        <v>50</v>
      </c>
      <c r="V11" s="42"/>
      <c r="W11" s="43"/>
      <c r="X11" s="42">
        <f t="shared" si="1"/>
        <v>25</v>
      </c>
      <c r="Y11" s="42">
        <f t="shared" si="2"/>
        <v>0</v>
      </c>
      <c r="Z11" s="42">
        <f t="shared" si="3"/>
        <v>0</v>
      </c>
      <c r="AA11" s="42">
        <f t="shared" si="4"/>
        <v>0</v>
      </c>
      <c r="AB11" s="42">
        <f t="shared" si="5"/>
        <v>0</v>
      </c>
      <c r="AC11" s="42">
        <f t="shared" si="6"/>
        <v>0</v>
      </c>
      <c r="AD11" s="42">
        <f t="shared" si="7"/>
        <v>0</v>
      </c>
      <c r="AE11" s="42">
        <f t="shared" si="8"/>
        <v>0</v>
      </c>
      <c r="AF11" s="42">
        <f t="shared" si="9"/>
        <v>0</v>
      </c>
      <c r="AG11" s="42">
        <f t="shared" si="10"/>
        <v>0</v>
      </c>
      <c r="AH11" s="42">
        <f t="shared" si="11"/>
        <v>0</v>
      </c>
      <c r="AI11" s="42">
        <f t="shared" si="12"/>
        <v>0</v>
      </c>
      <c r="AJ11" s="42">
        <f t="shared" si="13"/>
        <v>0</v>
      </c>
      <c r="AK11" s="42">
        <f t="shared" si="14"/>
        <v>0</v>
      </c>
      <c r="AL11" s="42">
        <f t="shared" si="15"/>
        <v>0</v>
      </c>
      <c r="AM11" s="42">
        <f t="shared" si="16"/>
        <v>0</v>
      </c>
      <c r="AN11" s="42">
        <f t="shared" si="17"/>
        <v>0</v>
      </c>
      <c r="AO11" s="42">
        <f t="shared" si="18"/>
        <v>0</v>
      </c>
      <c r="AP11" s="42">
        <f t="shared" si="19"/>
        <v>0</v>
      </c>
      <c r="AQ11" s="42">
        <f t="shared" si="20"/>
        <v>0</v>
      </c>
      <c r="AR11" s="42">
        <f t="shared" si="21"/>
        <v>0</v>
      </c>
      <c r="AS11" s="42">
        <f t="shared" si="22"/>
        <v>0</v>
      </c>
      <c r="AT11" s="42">
        <f t="shared" si="23"/>
        <v>25</v>
      </c>
      <c r="AU11" s="42">
        <f t="shared" si="24"/>
        <v>25</v>
      </c>
      <c r="AV11" s="42">
        <f t="shared" si="25"/>
        <v>0</v>
      </c>
      <c r="AW11" s="42">
        <f t="shared" si="26"/>
        <v>0</v>
      </c>
      <c r="AX11" s="42">
        <f t="shared" si="27"/>
        <v>0</v>
      </c>
      <c r="AY11" s="42">
        <f t="shared" si="28"/>
        <v>0</v>
      </c>
      <c r="AZ11" s="42">
        <f t="shared" si="29"/>
        <v>0</v>
      </c>
      <c r="BA11" s="42">
        <f t="shared" si="30"/>
        <v>0</v>
      </c>
      <c r="BB11" s="42">
        <f t="shared" si="31"/>
        <v>0</v>
      </c>
      <c r="BC11" s="42">
        <f t="shared" si="32"/>
        <v>0</v>
      </c>
      <c r="BD11" s="42">
        <f t="shared" si="33"/>
        <v>0</v>
      </c>
      <c r="BE11" s="42">
        <f t="shared" si="34"/>
        <v>0</v>
      </c>
      <c r="BF11" s="42">
        <f t="shared" si="35"/>
        <v>0</v>
      </c>
      <c r="BG11" s="42">
        <f t="shared" si="36"/>
        <v>0</v>
      </c>
      <c r="BH11" s="42">
        <f t="shared" si="37"/>
        <v>0</v>
      </c>
      <c r="BI11" s="42">
        <f t="shared" si="38"/>
        <v>0</v>
      </c>
      <c r="BJ11" s="42">
        <f t="shared" si="39"/>
        <v>0</v>
      </c>
      <c r="BK11" s="42">
        <f t="shared" si="40"/>
        <v>0</v>
      </c>
      <c r="BL11" s="42">
        <f t="shared" si="41"/>
        <v>0</v>
      </c>
      <c r="BM11" s="42">
        <f t="shared" si="42"/>
        <v>0</v>
      </c>
      <c r="BN11" s="42">
        <f t="shared" si="43"/>
        <v>0</v>
      </c>
      <c r="BO11" s="42">
        <f t="shared" si="44"/>
        <v>0</v>
      </c>
      <c r="BP11" s="42">
        <f t="shared" si="45"/>
        <v>0</v>
      </c>
      <c r="BQ11" s="42">
        <f t="shared" si="46"/>
        <v>25</v>
      </c>
      <c r="BR11" s="42">
        <f t="shared" si="47"/>
        <v>45</v>
      </c>
      <c r="BS11" s="42">
        <f t="shared" si="48"/>
        <v>0</v>
      </c>
      <c r="BT11" s="42">
        <f t="shared" si="49"/>
        <v>0</v>
      </c>
      <c r="BU11" s="42">
        <f t="shared" si="50"/>
        <v>0</v>
      </c>
      <c r="BV11" s="42">
        <f t="shared" si="51"/>
        <v>0</v>
      </c>
      <c r="BW11" s="42">
        <f t="shared" si="52"/>
        <v>0</v>
      </c>
      <c r="BX11" s="42">
        <f t="shared" si="53"/>
        <v>0</v>
      </c>
      <c r="BY11" s="42">
        <f t="shared" si="54"/>
        <v>0</v>
      </c>
      <c r="BZ11" s="42">
        <f t="shared" si="55"/>
        <v>0</v>
      </c>
      <c r="CA11" s="42">
        <f t="shared" si="56"/>
        <v>0</v>
      </c>
      <c r="CB11" s="42">
        <f t="shared" si="57"/>
        <v>0</v>
      </c>
      <c r="CC11" s="42">
        <f t="shared" si="58"/>
        <v>0</v>
      </c>
      <c r="CD11" s="42">
        <f t="shared" si="59"/>
        <v>0</v>
      </c>
      <c r="CE11" s="42">
        <f t="shared" si="60"/>
        <v>0</v>
      </c>
      <c r="CF11" s="42">
        <f t="shared" si="61"/>
        <v>0</v>
      </c>
      <c r="CG11" s="42">
        <f t="shared" si="62"/>
        <v>0</v>
      </c>
      <c r="CH11" s="42">
        <f t="shared" si="63"/>
        <v>0</v>
      </c>
      <c r="CI11" s="42">
        <f t="shared" si="64"/>
        <v>0</v>
      </c>
      <c r="CJ11" s="42">
        <f t="shared" si="65"/>
        <v>0</v>
      </c>
      <c r="CK11" s="42">
        <f t="shared" si="66"/>
        <v>0</v>
      </c>
      <c r="CL11" s="42">
        <f t="shared" si="67"/>
        <v>0</v>
      </c>
      <c r="CM11" s="42">
        <f t="shared" si="68"/>
        <v>0</v>
      </c>
      <c r="CN11" s="42">
        <f t="shared" si="69"/>
        <v>0</v>
      </c>
      <c r="CO11" s="42">
        <f t="shared" si="70"/>
        <v>0</v>
      </c>
      <c r="CP11" s="42">
        <f t="shared" si="71"/>
        <v>0</v>
      </c>
      <c r="CQ11" s="42">
        <f t="shared" si="72"/>
        <v>0</v>
      </c>
      <c r="CR11" s="42">
        <f t="shared" si="73"/>
        <v>0</v>
      </c>
      <c r="CS11" s="42">
        <f t="shared" si="74"/>
        <v>0</v>
      </c>
      <c r="CT11" s="42">
        <f t="shared" si="75"/>
        <v>0</v>
      </c>
      <c r="CU11" s="42">
        <f t="shared" si="76"/>
        <v>0</v>
      </c>
      <c r="CV11" s="42">
        <f t="shared" si="77"/>
        <v>0</v>
      </c>
      <c r="CW11" s="42">
        <f t="shared" si="78"/>
        <v>0</v>
      </c>
      <c r="CX11" s="42">
        <f t="shared" si="79"/>
        <v>0</v>
      </c>
      <c r="CY11" s="42">
        <f t="shared" si="80"/>
        <v>0</v>
      </c>
      <c r="CZ11" s="42">
        <f t="shared" si="81"/>
        <v>0</v>
      </c>
      <c r="DA11" s="42">
        <f t="shared" si="82"/>
        <v>0</v>
      </c>
      <c r="DB11" s="42">
        <f t="shared" si="83"/>
        <v>0</v>
      </c>
      <c r="DC11" s="42">
        <f t="shared" si="84"/>
        <v>0</v>
      </c>
      <c r="DD11" s="42">
        <f t="shared" si="85"/>
        <v>0</v>
      </c>
      <c r="DE11" s="42">
        <f t="shared" si="86"/>
        <v>0</v>
      </c>
      <c r="DF11" s="42">
        <f t="shared" si="87"/>
        <v>0</v>
      </c>
      <c r="DG11" s="42">
        <f t="shared" si="88"/>
        <v>0</v>
      </c>
      <c r="DH11" s="42">
        <f t="shared" si="89"/>
        <v>45</v>
      </c>
      <c r="DI11" s="42">
        <f t="shared" si="90"/>
        <v>45</v>
      </c>
      <c r="DJ11" s="42">
        <f t="shared" si="91"/>
        <v>0</v>
      </c>
      <c r="DK11" s="42">
        <f t="shared" si="92"/>
        <v>0</v>
      </c>
      <c r="DL11" s="42">
        <f t="shared" si="93"/>
        <v>0</v>
      </c>
      <c r="DM11" s="42">
        <f t="shared" si="94"/>
        <v>0</v>
      </c>
      <c r="DN11" s="42">
        <f t="shared" si="95"/>
        <v>0</v>
      </c>
      <c r="DO11" s="42">
        <f t="shared" si="96"/>
        <v>0</v>
      </c>
      <c r="DP11" s="42">
        <f t="shared" si="97"/>
        <v>0</v>
      </c>
      <c r="DQ11" s="42">
        <f t="shared" si="98"/>
        <v>0</v>
      </c>
      <c r="DR11" s="42">
        <f t="shared" si="99"/>
        <v>0</v>
      </c>
      <c r="DS11" s="42">
        <f t="shared" si="100"/>
        <v>0</v>
      </c>
      <c r="DT11" s="42">
        <f t="shared" si="101"/>
        <v>0</v>
      </c>
      <c r="DU11" s="42">
        <f t="shared" si="102"/>
        <v>0</v>
      </c>
      <c r="DV11" s="42">
        <f t="shared" si="103"/>
        <v>0</v>
      </c>
      <c r="DW11" s="42">
        <f t="shared" si="104"/>
        <v>0</v>
      </c>
      <c r="DX11" s="42">
        <f t="shared" si="105"/>
        <v>0</v>
      </c>
      <c r="DY11" s="42">
        <f t="shared" si="106"/>
        <v>0</v>
      </c>
      <c r="DZ11" s="42">
        <f t="shared" si="107"/>
        <v>0</v>
      </c>
      <c r="EA11" s="42">
        <f t="shared" si="108"/>
        <v>0</v>
      </c>
      <c r="EB11" s="42">
        <f t="shared" si="109"/>
        <v>0</v>
      </c>
      <c r="EC11" s="42">
        <f t="shared" si="110"/>
        <v>0</v>
      </c>
      <c r="ED11" s="42">
        <f t="shared" si="111"/>
        <v>0</v>
      </c>
      <c r="EE11" s="42">
        <f t="shared" si="112"/>
        <v>0</v>
      </c>
      <c r="EF11" s="42">
        <f t="shared" si="113"/>
        <v>0</v>
      </c>
      <c r="EG11" s="42">
        <f t="shared" si="114"/>
        <v>0</v>
      </c>
      <c r="EH11" s="42">
        <f t="shared" si="115"/>
        <v>0</v>
      </c>
      <c r="EI11" s="42">
        <f t="shared" si="116"/>
        <v>0</v>
      </c>
      <c r="EJ11" s="42">
        <f t="shared" si="117"/>
        <v>0</v>
      </c>
      <c r="EK11" s="42">
        <f t="shared" si="118"/>
        <v>0</v>
      </c>
      <c r="EL11" s="42">
        <f t="shared" si="119"/>
        <v>0</v>
      </c>
      <c r="EM11" s="42">
        <f t="shared" si="120"/>
        <v>0</v>
      </c>
      <c r="EN11" s="42">
        <f t="shared" si="121"/>
        <v>0</v>
      </c>
      <c r="EO11" s="42">
        <f t="shared" si="122"/>
        <v>0</v>
      </c>
      <c r="EP11" s="42">
        <f t="shared" si="123"/>
        <v>0</v>
      </c>
      <c r="EQ11" s="42">
        <f t="shared" si="124"/>
        <v>0</v>
      </c>
      <c r="ER11" s="42">
        <f t="shared" si="125"/>
        <v>0</v>
      </c>
      <c r="ES11" s="42">
        <f t="shared" si="126"/>
        <v>0</v>
      </c>
      <c r="ET11" s="42">
        <f t="shared" si="127"/>
        <v>0</v>
      </c>
      <c r="EU11" s="42">
        <f t="shared" si="128"/>
        <v>0</v>
      </c>
      <c r="EV11" s="42">
        <f t="shared" si="129"/>
        <v>0</v>
      </c>
      <c r="EW11" s="42">
        <f t="shared" si="130"/>
        <v>0</v>
      </c>
      <c r="EX11" s="42">
        <f t="shared" si="131"/>
        <v>0</v>
      </c>
      <c r="EY11" s="42">
        <f>SUM(DI11:EX11)</f>
        <v>45</v>
      </c>
      <c r="EZ11" s="42"/>
      <c r="FA11" s="42">
        <f t="shared" si="132"/>
        <v>1</v>
      </c>
      <c r="FB11" s="42">
        <f t="shared" si="133"/>
        <v>1</v>
      </c>
      <c r="FC11" s="42"/>
      <c r="FD11" s="42">
        <f t="shared" si="134"/>
        <v>1</v>
      </c>
      <c r="FE11" s="42" t="e">
        <f>IF(T11=#REF!,IF(J11&lt;#REF!,#REF!,FI11),#REF!)</f>
        <v>#REF!</v>
      </c>
      <c r="FF11" s="42" t="e">
        <f>IF(T11=#REF!,IF(J11&lt;#REF!,0,1))</f>
        <v>#REF!</v>
      </c>
      <c r="FG11" s="42" t="e">
        <f>IF(AND(FD11&gt;=21,FD11&lt;&gt;0),FD11,IF(T11&lt;#REF!,"СТОП",FE11+FF11))</f>
        <v>#REF!</v>
      </c>
      <c r="FH11" s="42"/>
      <c r="FI11" s="42">
        <v>15</v>
      </c>
      <c r="FJ11" s="42">
        <v>16</v>
      </c>
      <c r="FK11" s="42"/>
      <c r="FL11" s="44">
        <f t="shared" si="135"/>
        <v>25</v>
      </c>
      <c r="FM11" s="44">
        <f t="shared" si="136"/>
        <v>0</v>
      </c>
      <c r="FN11" s="44">
        <f t="shared" si="137"/>
        <v>0</v>
      </c>
      <c r="FO11" s="44">
        <f t="shared" si="138"/>
        <v>0</v>
      </c>
      <c r="FP11" s="44">
        <f t="shared" si="139"/>
        <v>0</v>
      </c>
      <c r="FQ11" s="44">
        <f t="shared" si="140"/>
        <v>0</v>
      </c>
      <c r="FR11" s="44">
        <f t="shared" si="141"/>
        <v>0</v>
      </c>
      <c r="FS11" s="44">
        <f t="shared" si="142"/>
        <v>0</v>
      </c>
      <c r="FT11" s="44">
        <f t="shared" si="143"/>
        <v>0</v>
      </c>
      <c r="FU11" s="44">
        <f t="shared" si="144"/>
        <v>0</v>
      </c>
      <c r="FV11" s="44">
        <f t="shared" si="145"/>
        <v>0</v>
      </c>
      <c r="FW11" s="44">
        <f t="shared" si="146"/>
        <v>0</v>
      </c>
      <c r="FX11" s="44">
        <f t="shared" si="147"/>
        <v>0</v>
      </c>
      <c r="FY11" s="44">
        <f t="shared" si="148"/>
        <v>0</v>
      </c>
      <c r="FZ11" s="44">
        <f t="shared" si="149"/>
        <v>0</v>
      </c>
      <c r="GA11" s="44">
        <f t="shared" si="150"/>
        <v>0</v>
      </c>
      <c r="GB11" s="44">
        <f t="shared" si="151"/>
        <v>0</v>
      </c>
      <c r="GC11" s="44">
        <f t="shared" si="152"/>
        <v>0</v>
      </c>
      <c r="GD11" s="44">
        <f t="shared" si="153"/>
        <v>0</v>
      </c>
      <c r="GE11" s="44">
        <f t="shared" si="154"/>
        <v>0</v>
      </c>
      <c r="GF11" s="44">
        <f t="shared" si="155"/>
        <v>0</v>
      </c>
      <c r="GG11" s="44">
        <f t="shared" si="156"/>
        <v>0</v>
      </c>
      <c r="GH11" s="44">
        <f>SUM(FL11:GG11)</f>
        <v>25</v>
      </c>
      <c r="GI11" s="44">
        <f t="shared" si="157"/>
        <v>25</v>
      </c>
      <c r="GJ11" s="44">
        <f t="shared" si="158"/>
        <v>0</v>
      </c>
      <c r="GK11" s="44">
        <f t="shared" si="159"/>
        <v>0</v>
      </c>
      <c r="GL11" s="44">
        <f t="shared" si="160"/>
        <v>0</v>
      </c>
      <c r="GM11" s="44">
        <f t="shared" si="161"/>
        <v>0</v>
      </c>
      <c r="GN11" s="44">
        <f t="shared" si="162"/>
        <v>0</v>
      </c>
      <c r="GO11" s="44">
        <f t="shared" si="163"/>
        <v>0</v>
      </c>
      <c r="GP11" s="44">
        <f t="shared" si="164"/>
        <v>0</v>
      </c>
      <c r="GQ11" s="44">
        <f t="shared" si="165"/>
        <v>0</v>
      </c>
      <c r="GR11" s="44">
        <f t="shared" si="166"/>
        <v>0</v>
      </c>
      <c r="GS11" s="44">
        <f t="shared" si="167"/>
        <v>0</v>
      </c>
      <c r="GT11" s="44">
        <f t="shared" si="168"/>
        <v>0</v>
      </c>
      <c r="GU11" s="44">
        <f t="shared" si="169"/>
        <v>0</v>
      </c>
      <c r="GV11" s="44">
        <f t="shared" si="170"/>
        <v>0</v>
      </c>
      <c r="GW11" s="44">
        <f t="shared" si="171"/>
        <v>0</v>
      </c>
      <c r="GX11" s="44">
        <f t="shared" si="172"/>
        <v>0</v>
      </c>
      <c r="GY11" s="44">
        <f t="shared" si="173"/>
        <v>0</v>
      </c>
      <c r="GZ11" s="44">
        <f t="shared" si="174"/>
        <v>0</v>
      </c>
      <c r="HA11" s="44">
        <f t="shared" si="175"/>
        <v>0</v>
      </c>
      <c r="HB11" s="44">
        <f t="shared" si="176"/>
        <v>0</v>
      </c>
      <c r="HC11" s="44">
        <f t="shared" si="177"/>
        <v>0</v>
      </c>
      <c r="HD11" s="44">
        <f t="shared" si="178"/>
        <v>0</v>
      </c>
      <c r="HE11" s="44">
        <f>SUM(GI11:HD11)</f>
        <v>25</v>
      </c>
      <c r="HF11" s="44">
        <f t="shared" si="179"/>
        <v>100</v>
      </c>
      <c r="HG11" s="44">
        <f t="shared" si="180"/>
        <v>0</v>
      </c>
      <c r="HH11" s="44">
        <f t="shared" si="181"/>
        <v>0</v>
      </c>
      <c r="HI11" s="44">
        <f t="shared" si="182"/>
        <v>0</v>
      </c>
      <c r="HJ11" s="44">
        <f t="shared" si="183"/>
        <v>0</v>
      </c>
      <c r="HK11" s="44">
        <f t="shared" si="184"/>
        <v>0</v>
      </c>
      <c r="HL11" s="44">
        <f t="shared" si="185"/>
        <v>0</v>
      </c>
      <c r="HM11" s="44">
        <f t="shared" si="186"/>
        <v>0</v>
      </c>
      <c r="HN11" s="44">
        <f t="shared" si="187"/>
        <v>0</v>
      </c>
      <c r="HO11" s="44">
        <f t="shared" si="188"/>
        <v>0</v>
      </c>
      <c r="HP11" s="44">
        <f t="shared" si="189"/>
        <v>0</v>
      </c>
      <c r="HQ11" s="44">
        <f t="shared" si="190"/>
        <v>0</v>
      </c>
      <c r="HR11" s="44">
        <f t="shared" si="191"/>
        <v>0</v>
      </c>
      <c r="HS11" s="44">
        <f t="shared" si="192"/>
        <v>0</v>
      </c>
      <c r="HT11" s="44">
        <f t="shared" si="193"/>
        <v>0</v>
      </c>
      <c r="HU11" s="44">
        <f t="shared" si="194"/>
        <v>0</v>
      </c>
      <c r="HV11" s="44">
        <f t="shared" si="195"/>
        <v>0</v>
      </c>
      <c r="HW11" s="44">
        <f t="shared" si="196"/>
        <v>0</v>
      </c>
      <c r="HX11" s="44">
        <f t="shared" si="197"/>
        <v>0</v>
      </c>
      <c r="HY11" s="44">
        <f t="shared" si="198"/>
        <v>0</v>
      </c>
      <c r="HZ11" s="44">
        <f t="shared" si="199"/>
        <v>0</v>
      </c>
      <c r="IA11" s="44">
        <f t="shared" si="200"/>
        <v>0</v>
      </c>
      <c r="IB11" s="44">
        <f>SUM(HF11:IA11)</f>
        <v>100</v>
      </c>
      <c r="IC11" s="44">
        <f t="shared" si="201"/>
        <v>100</v>
      </c>
      <c r="ID11" s="44">
        <f t="shared" si="202"/>
        <v>0</v>
      </c>
      <c r="IE11" s="44">
        <f t="shared" si="203"/>
        <v>0</v>
      </c>
      <c r="IF11" s="44">
        <f t="shared" si="204"/>
        <v>0</v>
      </c>
      <c r="IG11" s="44">
        <f t="shared" si="205"/>
        <v>0</v>
      </c>
      <c r="IH11" s="44">
        <f t="shared" si="206"/>
        <v>0</v>
      </c>
      <c r="II11" s="44">
        <f t="shared" si="207"/>
        <v>0</v>
      </c>
      <c r="IJ11" s="44">
        <f t="shared" si="208"/>
        <v>0</v>
      </c>
      <c r="IK11" s="44">
        <f t="shared" si="209"/>
        <v>0</v>
      </c>
      <c r="IL11" s="44">
        <f t="shared" si="210"/>
        <v>0</v>
      </c>
      <c r="IM11" s="44">
        <f t="shared" si="211"/>
        <v>0</v>
      </c>
      <c r="IN11" s="44">
        <f t="shared" si="212"/>
        <v>0</v>
      </c>
      <c r="IO11" s="44">
        <f t="shared" si="213"/>
        <v>0</v>
      </c>
      <c r="IP11" s="44">
        <f t="shared" si="214"/>
        <v>0</v>
      </c>
      <c r="IQ11" s="44">
        <f t="shared" si="215"/>
        <v>0</v>
      </c>
      <c r="IR11" s="44">
        <f t="shared" si="216"/>
        <v>0</v>
      </c>
      <c r="IS11" s="44">
        <f t="shared" si="217"/>
        <v>0</v>
      </c>
      <c r="IT11" s="44">
        <f t="shared" si="218"/>
        <v>0</v>
      </c>
      <c r="IU11" s="44">
        <f t="shared" si="219"/>
        <v>0</v>
      </c>
      <c r="IV11" s="44">
        <f t="shared" si="220"/>
        <v>0</v>
      </c>
    </row>
    <row r="12" spans="1:256" s="3" customFormat="1" ht="99.75" customHeight="1" thickBot="1">
      <c r="A12" s="61">
        <v>2</v>
      </c>
      <c r="B12" s="68">
        <v>319</v>
      </c>
      <c r="C12" s="93" t="s">
        <v>72</v>
      </c>
      <c r="D12" s="58" t="s">
        <v>26</v>
      </c>
      <c r="E12" s="59" t="s">
        <v>73</v>
      </c>
      <c r="F12" s="60" t="s">
        <v>40</v>
      </c>
      <c r="G12" s="58" t="s">
        <v>36</v>
      </c>
      <c r="H12" s="78">
        <v>7</v>
      </c>
      <c r="I12" s="86">
        <f t="shared" si="221"/>
        <v>14</v>
      </c>
      <c r="J12" s="79">
        <v>5</v>
      </c>
      <c r="K12" s="86">
        <f t="shared" si="222"/>
        <v>16</v>
      </c>
      <c r="L12" s="78">
        <v>6</v>
      </c>
      <c r="M12" s="86">
        <f t="shared" si="223"/>
        <v>15</v>
      </c>
      <c r="N12" s="79">
        <v>3</v>
      </c>
      <c r="O12" s="86">
        <f t="shared" si="224"/>
        <v>20</v>
      </c>
      <c r="P12" s="78">
        <v>3</v>
      </c>
      <c r="Q12" s="85">
        <f t="shared" si="225"/>
        <v>20</v>
      </c>
      <c r="R12" s="79">
        <v>3</v>
      </c>
      <c r="S12" s="85">
        <f t="shared" si="226"/>
        <v>20</v>
      </c>
      <c r="T12" s="83">
        <f t="shared" si="227"/>
        <v>105</v>
      </c>
      <c r="U12" s="41">
        <f t="shared" si="0"/>
        <v>30</v>
      </c>
      <c r="V12" s="42"/>
      <c r="W12" s="43"/>
      <c r="X12" s="42">
        <f t="shared" si="1"/>
        <v>0</v>
      </c>
      <c r="Y12" s="42">
        <f t="shared" si="2"/>
        <v>0</v>
      </c>
      <c r="Z12" s="42">
        <f t="shared" si="3"/>
        <v>0</v>
      </c>
      <c r="AA12" s="42">
        <f t="shared" si="4"/>
        <v>0</v>
      </c>
      <c r="AB12" s="42">
        <f t="shared" si="5"/>
        <v>0</v>
      </c>
      <c r="AC12" s="42">
        <f t="shared" si="6"/>
        <v>0</v>
      </c>
      <c r="AD12" s="42">
        <f t="shared" si="7"/>
        <v>14</v>
      </c>
      <c r="AE12" s="42">
        <f t="shared" si="8"/>
        <v>0</v>
      </c>
      <c r="AF12" s="42">
        <f t="shared" si="9"/>
        <v>0</v>
      </c>
      <c r="AG12" s="42">
        <f t="shared" si="10"/>
        <v>0</v>
      </c>
      <c r="AH12" s="42">
        <f t="shared" si="11"/>
        <v>0</v>
      </c>
      <c r="AI12" s="42">
        <f t="shared" si="12"/>
        <v>0</v>
      </c>
      <c r="AJ12" s="42">
        <f t="shared" si="13"/>
        <v>0</v>
      </c>
      <c r="AK12" s="42">
        <f t="shared" si="14"/>
        <v>0</v>
      </c>
      <c r="AL12" s="42">
        <f t="shared" si="15"/>
        <v>0</v>
      </c>
      <c r="AM12" s="42">
        <f t="shared" si="16"/>
        <v>0</v>
      </c>
      <c r="AN12" s="42">
        <f t="shared" si="17"/>
        <v>0</v>
      </c>
      <c r="AO12" s="42">
        <f t="shared" si="18"/>
        <v>0</v>
      </c>
      <c r="AP12" s="42">
        <f t="shared" si="19"/>
        <v>0</v>
      </c>
      <c r="AQ12" s="42">
        <f t="shared" si="20"/>
        <v>0</v>
      </c>
      <c r="AR12" s="42">
        <f t="shared" si="21"/>
        <v>0</v>
      </c>
      <c r="AS12" s="42">
        <f t="shared" si="22"/>
        <v>0</v>
      </c>
      <c r="AT12" s="42">
        <f t="shared" si="23"/>
        <v>14</v>
      </c>
      <c r="AU12" s="42">
        <f t="shared" si="24"/>
        <v>0</v>
      </c>
      <c r="AV12" s="42">
        <f t="shared" si="25"/>
        <v>0</v>
      </c>
      <c r="AW12" s="42">
        <f t="shared" si="26"/>
        <v>0</v>
      </c>
      <c r="AX12" s="42">
        <f t="shared" si="27"/>
        <v>0</v>
      </c>
      <c r="AY12" s="42">
        <f t="shared" si="28"/>
        <v>16</v>
      </c>
      <c r="AZ12" s="42">
        <f t="shared" si="29"/>
        <v>0</v>
      </c>
      <c r="BA12" s="42">
        <f t="shared" si="30"/>
        <v>0</v>
      </c>
      <c r="BB12" s="42">
        <f t="shared" si="31"/>
        <v>0</v>
      </c>
      <c r="BC12" s="42">
        <f t="shared" si="32"/>
        <v>0</v>
      </c>
      <c r="BD12" s="42">
        <f t="shared" si="33"/>
        <v>0</v>
      </c>
      <c r="BE12" s="42">
        <f t="shared" si="34"/>
        <v>0</v>
      </c>
      <c r="BF12" s="42">
        <f t="shared" si="35"/>
        <v>0</v>
      </c>
      <c r="BG12" s="42">
        <f t="shared" si="36"/>
        <v>0</v>
      </c>
      <c r="BH12" s="42">
        <f t="shared" si="37"/>
        <v>0</v>
      </c>
      <c r="BI12" s="42">
        <f t="shared" si="38"/>
        <v>0</v>
      </c>
      <c r="BJ12" s="42">
        <f t="shared" si="39"/>
        <v>0</v>
      </c>
      <c r="BK12" s="42">
        <f t="shared" si="40"/>
        <v>0</v>
      </c>
      <c r="BL12" s="42">
        <f t="shared" si="41"/>
        <v>0</v>
      </c>
      <c r="BM12" s="42">
        <f t="shared" si="42"/>
        <v>0</v>
      </c>
      <c r="BN12" s="42">
        <f t="shared" si="43"/>
        <v>0</v>
      </c>
      <c r="BO12" s="42">
        <f t="shared" si="44"/>
        <v>0</v>
      </c>
      <c r="BP12" s="42">
        <f t="shared" si="45"/>
        <v>0</v>
      </c>
      <c r="BQ12" s="42">
        <f t="shared" si="46"/>
        <v>16</v>
      </c>
      <c r="BR12" s="42">
        <f t="shared" si="47"/>
        <v>0</v>
      </c>
      <c r="BS12" s="42">
        <f t="shared" si="48"/>
        <v>0</v>
      </c>
      <c r="BT12" s="42">
        <f t="shared" si="49"/>
        <v>0</v>
      </c>
      <c r="BU12" s="42">
        <f t="shared" si="50"/>
        <v>0</v>
      </c>
      <c r="BV12" s="42">
        <f t="shared" si="51"/>
        <v>0</v>
      </c>
      <c r="BW12" s="42">
        <f t="shared" si="52"/>
        <v>0</v>
      </c>
      <c r="BX12" s="42">
        <f t="shared" si="53"/>
        <v>34</v>
      </c>
      <c r="BY12" s="42">
        <f t="shared" si="54"/>
        <v>0</v>
      </c>
      <c r="BZ12" s="42">
        <f t="shared" si="55"/>
        <v>0</v>
      </c>
      <c r="CA12" s="42">
        <f t="shared" si="56"/>
        <v>0</v>
      </c>
      <c r="CB12" s="42">
        <f t="shared" si="57"/>
        <v>0</v>
      </c>
      <c r="CC12" s="42">
        <f t="shared" si="58"/>
        <v>0</v>
      </c>
      <c r="CD12" s="42">
        <f t="shared" si="59"/>
        <v>0</v>
      </c>
      <c r="CE12" s="42">
        <f t="shared" si="60"/>
        <v>0</v>
      </c>
      <c r="CF12" s="42">
        <f t="shared" si="61"/>
        <v>0</v>
      </c>
      <c r="CG12" s="42">
        <f t="shared" si="62"/>
        <v>0</v>
      </c>
      <c r="CH12" s="42">
        <f t="shared" si="63"/>
        <v>0</v>
      </c>
      <c r="CI12" s="42">
        <f t="shared" si="64"/>
        <v>0</v>
      </c>
      <c r="CJ12" s="42">
        <f t="shared" si="65"/>
        <v>0</v>
      </c>
      <c r="CK12" s="42">
        <f t="shared" si="66"/>
        <v>0</v>
      </c>
      <c r="CL12" s="42">
        <f t="shared" si="67"/>
        <v>0</v>
      </c>
      <c r="CM12" s="42">
        <f t="shared" si="68"/>
        <v>0</v>
      </c>
      <c r="CN12" s="42">
        <f t="shared" si="69"/>
        <v>0</v>
      </c>
      <c r="CO12" s="42">
        <f t="shared" si="70"/>
        <v>0</v>
      </c>
      <c r="CP12" s="42">
        <f t="shared" si="71"/>
        <v>0</v>
      </c>
      <c r="CQ12" s="42">
        <f t="shared" si="72"/>
        <v>0</v>
      </c>
      <c r="CR12" s="42">
        <f t="shared" si="73"/>
        <v>0</v>
      </c>
      <c r="CS12" s="42">
        <f t="shared" si="74"/>
        <v>0</v>
      </c>
      <c r="CT12" s="42">
        <f t="shared" si="75"/>
        <v>0</v>
      </c>
      <c r="CU12" s="42">
        <f t="shared" si="76"/>
        <v>0</v>
      </c>
      <c r="CV12" s="42">
        <f t="shared" si="77"/>
        <v>0</v>
      </c>
      <c r="CW12" s="42">
        <f t="shared" si="78"/>
        <v>0</v>
      </c>
      <c r="CX12" s="42">
        <f t="shared" si="79"/>
        <v>0</v>
      </c>
      <c r="CY12" s="42">
        <f t="shared" si="80"/>
        <v>0</v>
      </c>
      <c r="CZ12" s="42">
        <f t="shared" si="81"/>
        <v>0</v>
      </c>
      <c r="DA12" s="42">
        <f t="shared" si="82"/>
        <v>0</v>
      </c>
      <c r="DB12" s="42">
        <f t="shared" si="83"/>
        <v>0</v>
      </c>
      <c r="DC12" s="42">
        <f t="shared" si="84"/>
        <v>0</v>
      </c>
      <c r="DD12" s="42">
        <f t="shared" si="85"/>
        <v>0</v>
      </c>
      <c r="DE12" s="42">
        <f t="shared" si="86"/>
        <v>0</v>
      </c>
      <c r="DF12" s="42">
        <f t="shared" si="87"/>
        <v>0</v>
      </c>
      <c r="DG12" s="42">
        <f t="shared" si="88"/>
        <v>0</v>
      </c>
      <c r="DH12" s="42">
        <f t="shared" si="89"/>
        <v>34</v>
      </c>
      <c r="DI12" s="42">
        <f t="shared" si="90"/>
        <v>0</v>
      </c>
      <c r="DJ12" s="42">
        <f t="shared" si="91"/>
        <v>0</v>
      </c>
      <c r="DK12" s="42">
        <f t="shared" si="92"/>
        <v>0</v>
      </c>
      <c r="DL12" s="42">
        <f t="shared" si="93"/>
        <v>0</v>
      </c>
      <c r="DM12" s="42">
        <f t="shared" si="94"/>
        <v>36</v>
      </c>
      <c r="DN12" s="42">
        <f t="shared" si="95"/>
        <v>0</v>
      </c>
      <c r="DO12" s="42">
        <f t="shared" si="96"/>
        <v>0</v>
      </c>
      <c r="DP12" s="42">
        <f t="shared" si="97"/>
        <v>0</v>
      </c>
      <c r="DQ12" s="42">
        <f t="shared" si="98"/>
        <v>0</v>
      </c>
      <c r="DR12" s="42">
        <f t="shared" si="99"/>
        <v>0</v>
      </c>
      <c r="DS12" s="42">
        <f t="shared" si="100"/>
        <v>0</v>
      </c>
      <c r="DT12" s="42">
        <f t="shared" si="101"/>
        <v>0</v>
      </c>
      <c r="DU12" s="42">
        <f t="shared" si="102"/>
        <v>0</v>
      </c>
      <c r="DV12" s="42">
        <f t="shared" si="103"/>
        <v>0</v>
      </c>
      <c r="DW12" s="42">
        <f t="shared" si="104"/>
        <v>0</v>
      </c>
      <c r="DX12" s="42">
        <f t="shared" si="105"/>
        <v>0</v>
      </c>
      <c r="DY12" s="42">
        <f t="shared" si="106"/>
        <v>0</v>
      </c>
      <c r="DZ12" s="42">
        <f t="shared" si="107"/>
        <v>0</v>
      </c>
      <c r="EA12" s="42">
        <f t="shared" si="108"/>
        <v>0</v>
      </c>
      <c r="EB12" s="42">
        <f t="shared" si="109"/>
        <v>0</v>
      </c>
      <c r="EC12" s="42">
        <f t="shared" si="110"/>
        <v>0</v>
      </c>
      <c r="ED12" s="42">
        <f t="shared" si="111"/>
        <v>0</v>
      </c>
      <c r="EE12" s="42">
        <f t="shared" si="112"/>
        <v>0</v>
      </c>
      <c r="EF12" s="42">
        <f t="shared" si="113"/>
        <v>0</v>
      </c>
      <c r="EG12" s="42">
        <f t="shared" si="114"/>
        <v>0</v>
      </c>
      <c r="EH12" s="42">
        <f t="shared" si="115"/>
        <v>0</v>
      </c>
      <c r="EI12" s="42">
        <f t="shared" si="116"/>
        <v>0</v>
      </c>
      <c r="EJ12" s="42">
        <f t="shared" si="117"/>
        <v>0</v>
      </c>
      <c r="EK12" s="42">
        <f t="shared" si="118"/>
        <v>0</v>
      </c>
      <c r="EL12" s="42">
        <f t="shared" si="119"/>
        <v>0</v>
      </c>
      <c r="EM12" s="42">
        <f t="shared" si="120"/>
        <v>0</v>
      </c>
      <c r="EN12" s="42">
        <f t="shared" si="121"/>
        <v>0</v>
      </c>
      <c r="EO12" s="42">
        <f t="shared" si="122"/>
        <v>0</v>
      </c>
      <c r="EP12" s="42">
        <f t="shared" si="123"/>
        <v>0</v>
      </c>
      <c r="EQ12" s="42">
        <f t="shared" si="124"/>
        <v>0</v>
      </c>
      <c r="ER12" s="42">
        <f t="shared" si="125"/>
        <v>0</v>
      </c>
      <c r="ES12" s="42">
        <f t="shared" si="126"/>
        <v>0</v>
      </c>
      <c r="ET12" s="42">
        <f t="shared" si="127"/>
        <v>0</v>
      </c>
      <c r="EU12" s="42">
        <f t="shared" si="128"/>
        <v>0</v>
      </c>
      <c r="EV12" s="42">
        <f t="shared" si="129"/>
        <v>0</v>
      </c>
      <c r="EW12" s="42">
        <f t="shared" si="130"/>
        <v>0</v>
      </c>
      <c r="EX12" s="42">
        <f t="shared" si="131"/>
        <v>0</v>
      </c>
      <c r="EY12" s="42">
        <f>SUM(DI12:EX12)</f>
        <v>36</v>
      </c>
      <c r="EZ12" s="42"/>
      <c r="FA12" s="42">
        <f t="shared" si="132"/>
        <v>7</v>
      </c>
      <c r="FB12" s="42">
        <f t="shared" si="133"/>
        <v>5</v>
      </c>
      <c r="FC12" s="42"/>
      <c r="FD12" s="42">
        <f t="shared" si="134"/>
        <v>5</v>
      </c>
      <c r="FE12" s="42" t="e">
        <f>IF(T12=#REF!,IF(J12&lt;#REF!,#REF!,FI12),#REF!)</f>
        <v>#REF!</v>
      </c>
      <c r="FF12" s="42" t="e">
        <f>IF(T12=#REF!,IF(J12&lt;#REF!,0,1))</f>
        <v>#REF!</v>
      </c>
      <c r="FG12" s="42" t="e">
        <f>IF(AND(FD12&gt;=21,FD12&lt;&gt;0),FD12,IF(T12&lt;#REF!,"СТОП",FE12+FF12))</f>
        <v>#REF!</v>
      </c>
      <c r="FH12" s="42"/>
      <c r="FI12" s="42">
        <v>15</v>
      </c>
      <c r="FJ12" s="42">
        <v>16</v>
      </c>
      <c r="FK12" s="42"/>
      <c r="FL12" s="44">
        <f t="shared" si="135"/>
        <v>0</v>
      </c>
      <c r="FM12" s="44">
        <f t="shared" si="136"/>
        <v>0</v>
      </c>
      <c r="FN12" s="44">
        <f t="shared" si="137"/>
        <v>0</v>
      </c>
      <c r="FO12" s="44">
        <f t="shared" si="138"/>
        <v>0</v>
      </c>
      <c r="FP12" s="44">
        <f t="shared" si="139"/>
        <v>0</v>
      </c>
      <c r="FQ12" s="44">
        <f t="shared" si="140"/>
        <v>0</v>
      </c>
      <c r="FR12" s="44">
        <f t="shared" si="141"/>
        <v>14</v>
      </c>
      <c r="FS12" s="44">
        <f t="shared" si="142"/>
        <v>0</v>
      </c>
      <c r="FT12" s="44">
        <f t="shared" si="143"/>
        <v>0</v>
      </c>
      <c r="FU12" s="44">
        <f t="shared" si="144"/>
        <v>0</v>
      </c>
      <c r="FV12" s="44">
        <f t="shared" si="145"/>
        <v>0</v>
      </c>
      <c r="FW12" s="44">
        <f t="shared" si="146"/>
        <v>0</v>
      </c>
      <c r="FX12" s="44">
        <f t="shared" si="147"/>
        <v>0</v>
      </c>
      <c r="FY12" s="44">
        <f t="shared" si="148"/>
        <v>0</v>
      </c>
      <c r="FZ12" s="44">
        <f t="shared" si="149"/>
        <v>0</v>
      </c>
      <c r="GA12" s="44">
        <f t="shared" si="150"/>
        <v>0</v>
      </c>
      <c r="GB12" s="44">
        <f t="shared" si="151"/>
        <v>0</v>
      </c>
      <c r="GC12" s="44">
        <f t="shared" si="152"/>
        <v>0</v>
      </c>
      <c r="GD12" s="44">
        <f t="shared" si="153"/>
        <v>0</v>
      </c>
      <c r="GE12" s="44">
        <f t="shared" si="154"/>
        <v>0</v>
      </c>
      <c r="GF12" s="44">
        <f t="shared" si="155"/>
        <v>0</v>
      </c>
      <c r="GG12" s="44">
        <f t="shared" si="156"/>
        <v>0</v>
      </c>
      <c r="GH12" s="44">
        <f>SUM(FL12:GG12)</f>
        <v>14</v>
      </c>
      <c r="GI12" s="44">
        <f t="shared" si="157"/>
        <v>0</v>
      </c>
      <c r="GJ12" s="44">
        <f t="shared" si="158"/>
        <v>0</v>
      </c>
      <c r="GK12" s="44">
        <f t="shared" si="159"/>
        <v>0</v>
      </c>
      <c r="GL12" s="44">
        <f t="shared" si="160"/>
        <v>0</v>
      </c>
      <c r="GM12" s="44">
        <f t="shared" si="161"/>
        <v>16</v>
      </c>
      <c r="GN12" s="44">
        <f t="shared" si="162"/>
        <v>0</v>
      </c>
      <c r="GO12" s="44">
        <f t="shared" si="163"/>
        <v>0</v>
      </c>
      <c r="GP12" s="44">
        <f t="shared" si="164"/>
        <v>0</v>
      </c>
      <c r="GQ12" s="44">
        <f t="shared" si="165"/>
        <v>0</v>
      </c>
      <c r="GR12" s="44">
        <f t="shared" si="166"/>
        <v>0</v>
      </c>
      <c r="GS12" s="44">
        <f t="shared" si="167"/>
        <v>0</v>
      </c>
      <c r="GT12" s="44">
        <f t="shared" si="168"/>
        <v>0</v>
      </c>
      <c r="GU12" s="44">
        <f t="shared" si="169"/>
        <v>0</v>
      </c>
      <c r="GV12" s="44">
        <f t="shared" si="170"/>
        <v>0</v>
      </c>
      <c r="GW12" s="44">
        <f t="shared" si="171"/>
        <v>0</v>
      </c>
      <c r="GX12" s="44">
        <f t="shared" si="172"/>
        <v>0</v>
      </c>
      <c r="GY12" s="44">
        <f t="shared" si="173"/>
        <v>0</v>
      </c>
      <c r="GZ12" s="44">
        <f t="shared" si="174"/>
        <v>0</v>
      </c>
      <c r="HA12" s="44">
        <f t="shared" si="175"/>
        <v>0</v>
      </c>
      <c r="HB12" s="44">
        <f t="shared" si="176"/>
        <v>0</v>
      </c>
      <c r="HC12" s="44">
        <f t="shared" si="177"/>
        <v>0</v>
      </c>
      <c r="HD12" s="44">
        <f t="shared" si="178"/>
        <v>0</v>
      </c>
      <c r="HE12" s="44">
        <f>SUM(GI12:HD12)</f>
        <v>16</v>
      </c>
      <c r="HF12" s="44">
        <f t="shared" si="179"/>
        <v>0</v>
      </c>
      <c r="HG12" s="44">
        <f t="shared" si="180"/>
        <v>0</v>
      </c>
      <c r="HH12" s="44">
        <f t="shared" si="181"/>
        <v>0</v>
      </c>
      <c r="HI12" s="44">
        <f t="shared" si="182"/>
        <v>0</v>
      </c>
      <c r="HJ12" s="44">
        <f t="shared" si="183"/>
        <v>0</v>
      </c>
      <c r="HK12" s="44">
        <f t="shared" si="184"/>
        <v>0</v>
      </c>
      <c r="HL12" s="44">
        <f t="shared" si="185"/>
        <v>85</v>
      </c>
      <c r="HM12" s="44">
        <f t="shared" si="186"/>
        <v>0</v>
      </c>
      <c r="HN12" s="44">
        <f t="shared" si="187"/>
        <v>0</v>
      </c>
      <c r="HO12" s="44">
        <f t="shared" si="188"/>
        <v>0</v>
      </c>
      <c r="HP12" s="44">
        <f t="shared" si="189"/>
        <v>0</v>
      </c>
      <c r="HQ12" s="44">
        <f t="shared" si="190"/>
        <v>0</v>
      </c>
      <c r="HR12" s="44">
        <f t="shared" si="191"/>
        <v>0</v>
      </c>
      <c r="HS12" s="44">
        <f t="shared" si="192"/>
        <v>0</v>
      </c>
      <c r="HT12" s="44">
        <f t="shared" si="193"/>
        <v>0</v>
      </c>
      <c r="HU12" s="44">
        <f t="shared" si="194"/>
        <v>0</v>
      </c>
      <c r="HV12" s="44">
        <f t="shared" si="195"/>
        <v>0</v>
      </c>
      <c r="HW12" s="44">
        <f t="shared" si="196"/>
        <v>0</v>
      </c>
      <c r="HX12" s="44">
        <f t="shared" si="197"/>
        <v>0</v>
      </c>
      <c r="HY12" s="44">
        <f t="shared" si="198"/>
        <v>0</v>
      </c>
      <c r="HZ12" s="44">
        <f t="shared" si="199"/>
        <v>0</v>
      </c>
      <c r="IA12" s="44">
        <f t="shared" si="200"/>
        <v>0</v>
      </c>
      <c r="IB12" s="44">
        <f>SUM(HF12:IA12)</f>
        <v>85</v>
      </c>
      <c r="IC12" s="44">
        <f t="shared" si="201"/>
        <v>0</v>
      </c>
      <c r="ID12" s="44">
        <f t="shared" si="202"/>
        <v>0</v>
      </c>
      <c r="IE12" s="44">
        <f t="shared" si="203"/>
        <v>0</v>
      </c>
      <c r="IF12" s="44">
        <f t="shared" si="204"/>
        <v>0</v>
      </c>
      <c r="IG12" s="44">
        <f t="shared" si="205"/>
        <v>90</v>
      </c>
      <c r="IH12" s="44">
        <f t="shared" si="206"/>
        <v>0</v>
      </c>
      <c r="II12" s="44">
        <f t="shared" si="207"/>
        <v>0</v>
      </c>
      <c r="IJ12" s="44">
        <f t="shared" si="208"/>
        <v>0</v>
      </c>
      <c r="IK12" s="44">
        <f t="shared" si="209"/>
        <v>0</v>
      </c>
      <c r="IL12" s="44">
        <f t="shared" si="210"/>
        <v>0</v>
      </c>
      <c r="IM12" s="44">
        <f t="shared" si="211"/>
        <v>0</v>
      </c>
      <c r="IN12" s="44">
        <f t="shared" si="212"/>
        <v>0</v>
      </c>
      <c r="IO12" s="44">
        <f t="shared" si="213"/>
        <v>0</v>
      </c>
      <c r="IP12" s="44">
        <f t="shared" si="214"/>
        <v>0</v>
      </c>
      <c r="IQ12" s="44">
        <f t="shared" si="215"/>
        <v>0</v>
      </c>
      <c r="IR12" s="44">
        <f t="shared" si="216"/>
        <v>0</v>
      </c>
      <c r="IS12" s="44">
        <f t="shared" si="217"/>
        <v>0</v>
      </c>
      <c r="IT12" s="44">
        <f t="shared" si="218"/>
        <v>0</v>
      </c>
      <c r="IU12" s="44">
        <f t="shared" si="219"/>
        <v>0</v>
      </c>
      <c r="IV12" s="44">
        <f t="shared" si="220"/>
        <v>0</v>
      </c>
    </row>
    <row r="13" spans="1:256" s="3" customFormat="1" ht="99.75" customHeight="1" thickBot="1">
      <c r="A13" s="55">
        <v>3</v>
      </c>
      <c r="B13" s="68">
        <v>182</v>
      </c>
      <c r="C13" s="93" t="s">
        <v>67</v>
      </c>
      <c r="D13" s="58" t="s">
        <v>26</v>
      </c>
      <c r="E13" s="59" t="s">
        <v>39</v>
      </c>
      <c r="F13" s="60" t="s">
        <v>41</v>
      </c>
      <c r="G13" s="58" t="s">
        <v>44</v>
      </c>
      <c r="H13" s="78">
        <v>6</v>
      </c>
      <c r="I13" s="86">
        <f t="shared" si="221"/>
        <v>15</v>
      </c>
      <c r="J13" s="79">
        <v>6</v>
      </c>
      <c r="K13" s="86">
        <f t="shared" si="222"/>
        <v>15</v>
      </c>
      <c r="L13" s="78">
        <v>10</v>
      </c>
      <c r="M13" s="86">
        <f t="shared" si="223"/>
        <v>11</v>
      </c>
      <c r="N13" s="79">
        <v>7</v>
      </c>
      <c r="O13" s="86">
        <f t="shared" si="224"/>
        <v>14</v>
      </c>
      <c r="P13" s="78">
        <v>2</v>
      </c>
      <c r="Q13" s="85">
        <f t="shared" si="225"/>
        <v>22</v>
      </c>
      <c r="R13" s="79">
        <v>2</v>
      </c>
      <c r="S13" s="85">
        <f t="shared" si="226"/>
        <v>22</v>
      </c>
      <c r="T13" s="83">
        <f t="shared" si="227"/>
        <v>99</v>
      </c>
      <c r="U13" s="41">
        <f t="shared" si="0"/>
        <v>30</v>
      </c>
      <c r="V13" s="42"/>
      <c r="W13" s="43"/>
      <c r="X13" s="42">
        <f t="shared" si="1"/>
        <v>0</v>
      </c>
      <c r="Y13" s="42">
        <f t="shared" si="2"/>
        <v>0</v>
      </c>
      <c r="Z13" s="42">
        <f t="shared" si="3"/>
        <v>0</v>
      </c>
      <c r="AA13" s="42">
        <f t="shared" si="4"/>
        <v>0</v>
      </c>
      <c r="AB13" s="42">
        <f t="shared" si="5"/>
        <v>0</v>
      </c>
      <c r="AC13" s="42">
        <f t="shared" si="6"/>
        <v>15</v>
      </c>
      <c r="AD13" s="42">
        <f t="shared" si="7"/>
        <v>0</v>
      </c>
      <c r="AE13" s="42">
        <f t="shared" si="8"/>
        <v>0</v>
      </c>
      <c r="AF13" s="42">
        <f t="shared" si="9"/>
        <v>0</v>
      </c>
      <c r="AG13" s="42">
        <f t="shared" si="10"/>
        <v>0</v>
      </c>
      <c r="AH13" s="42">
        <f t="shared" si="11"/>
        <v>0</v>
      </c>
      <c r="AI13" s="42">
        <f t="shared" si="12"/>
        <v>0</v>
      </c>
      <c r="AJ13" s="42">
        <f t="shared" si="13"/>
        <v>0</v>
      </c>
      <c r="AK13" s="42">
        <f t="shared" si="14"/>
        <v>0</v>
      </c>
      <c r="AL13" s="42">
        <f t="shared" si="15"/>
        <v>0</v>
      </c>
      <c r="AM13" s="42">
        <f t="shared" si="16"/>
        <v>0</v>
      </c>
      <c r="AN13" s="42">
        <f t="shared" si="17"/>
        <v>0</v>
      </c>
      <c r="AO13" s="42">
        <f t="shared" si="18"/>
        <v>0</v>
      </c>
      <c r="AP13" s="42">
        <f t="shared" si="19"/>
        <v>0</v>
      </c>
      <c r="AQ13" s="42">
        <f t="shared" si="20"/>
        <v>0</v>
      </c>
      <c r="AR13" s="42">
        <f t="shared" si="21"/>
        <v>0</v>
      </c>
      <c r="AS13" s="42">
        <f t="shared" si="22"/>
        <v>0</v>
      </c>
      <c r="AT13" s="42">
        <f t="shared" si="23"/>
        <v>15</v>
      </c>
      <c r="AU13" s="42">
        <f t="shared" si="24"/>
        <v>0</v>
      </c>
      <c r="AV13" s="42">
        <f t="shared" si="25"/>
        <v>0</v>
      </c>
      <c r="AW13" s="42">
        <f t="shared" si="26"/>
        <v>0</v>
      </c>
      <c r="AX13" s="42">
        <f t="shared" si="27"/>
        <v>0</v>
      </c>
      <c r="AY13" s="42">
        <f t="shared" si="28"/>
        <v>0</v>
      </c>
      <c r="AZ13" s="42">
        <f t="shared" si="29"/>
        <v>15</v>
      </c>
      <c r="BA13" s="42">
        <f t="shared" si="30"/>
        <v>0</v>
      </c>
      <c r="BB13" s="42">
        <f t="shared" si="31"/>
        <v>0</v>
      </c>
      <c r="BC13" s="42">
        <f t="shared" si="32"/>
        <v>0</v>
      </c>
      <c r="BD13" s="42">
        <f t="shared" si="33"/>
        <v>0</v>
      </c>
      <c r="BE13" s="42">
        <f t="shared" si="34"/>
        <v>0</v>
      </c>
      <c r="BF13" s="42">
        <f t="shared" si="35"/>
        <v>0</v>
      </c>
      <c r="BG13" s="42">
        <f t="shared" si="36"/>
        <v>0</v>
      </c>
      <c r="BH13" s="42">
        <f t="shared" si="37"/>
        <v>0</v>
      </c>
      <c r="BI13" s="42">
        <f t="shared" si="38"/>
        <v>0</v>
      </c>
      <c r="BJ13" s="42">
        <f t="shared" si="39"/>
        <v>0</v>
      </c>
      <c r="BK13" s="42">
        <f t="shared" si="40"/>
        <v>0</v>
      </c>
      <c r="BL13" s="42">
        <f t="shared" si="41"/>
        <v>0</v>
      </c>
      <c r="BM13" s="42">
        <f t="shared" si="42"/>
        <v>0</v>
      </c>
      <c r="BN13" s="42">
        <f t="shared" si="43"/>
        <v>0</v>
      </c>
      <c r="BO13" s="42">
        <f t="shared" si="44"/>
        <v>0</v>
      </c>
      <c r="BP13" s="42">
        <f t="shared" si="45"/>
        <v>0</v>
      </c>
      <c r="BQ13" s="42">
        <f t="shared" si="46"/>
        <v>15</v>
      </c>
      <c r="BR13" s="42">
        <f t="shared" si="47"/>
        <v>0</v>
      </c>
      <c r="BS13" s="42">
        <f t="shared" si="48"/>
        <v>0</v>
      </c>
      <c r="BT13" s="42">
        <f t="shared" si="49"/>
        <v>0</v>
      </c>
      <c r="BU13" s="42">
        <f t="shared" si="50"/>
        <v>0</v>
      </c>
      <c r="BV13" s="42">
        <f t="shared" si="51"/>
        <v>0</v>
      </c>
      <c r="BW13" s="42">
        <f t="shared" si="52"/>
        <v>35</v>
      </c>
      <c r="BX13" s="42">
        <f t="shared" si="53"/>
        <v>0</v>
      </c>
      <c r="BY13" s="42">
        <f t="shared" si="54"/>
        <v>0</v>
      </c>
      <c r="BZ13" s="42">
        <f t="shared" si="55"/>
        <v>0</v>
      </c>
      <c r="CA13" s="42">
        <f t="shared" si="56"/>
        <v>0</v>
      </c>
      <c r="CB13" s="42">
        <f t="shared" si="57"/>
        <v>0</v>
      </c>
      <c r="CC13" s="42">
        <f t="shared" si="58"/>
        <v>0</v>
      </c>
      <c r="CD13" s="42">
        <f t="shared" si="59"/>
        <v>0</v>
      </c>
      <c r="CE13" s="42">
        <f t="shared" si="60"/>
        <v>0</v>
      </c>
      <c r="CF13" s="42">
        <f t="shared" si="61"/>
        <v>0</v>
      </c>
      <c r="CG13" s="42">
        <f t="shared" si="62"/>
        <v>0</v>
      </c>
      <c r="CH13" s="42">
        <f t="shared" si="63"/>
        <v>0</v>
      </c>
      <c r="CI13" s="42">
        <f t="shared" si="64"/>
        <v>0</v>
      </c>
      <c r="CJ13" s="42">
        <f t="shared" si="65"/>
        <v>0</v>
      </c>
      <c r="CK13" s="42">
        <f t="shared" si="66"/>
        <v>0</v>
      </c>
      <c r="CL13" s="42">
        <f t="shared" si="67"/>
        <v>0</v>
      </c>
      <c r="CM13" s="42">
        <f t="shared" si="68"/>
        <v>0</v>
      </c>
      <c r="CN13" s="42">
        <f t="shared" si="69"/>
        <v>0</v>
      </c>
      <c r="CO13" s="42">
        <f t="shared" si="70"/>
        <v>0</v>
      </c>
      <c r="CP13" s="42">
        <f t="shared" si="71"/>
        <v>0</v>
      </c>
      <c r="CQ13" s="42">
        <f t="shared" si="72"/>
        <v>0</v>
      </c>
      <c r="CR13" s="42">
        <f t="shared" si="73"/>
        <v>0</v>
      </c>
      <c r="CS13" s="42">
        <f t="shared" si="74"/>
        <v>0</v>
      </c>
      <c r="CT13" s="42">
        <f t="shared" si="75"/>
        <v>0</v>
      </c>
      <c r="CU13" s="42">
        <f t="shared" si="76"/>
        <v>0</v>
      </c>
      <c r="CV13" s="42">
        <f t="shared" si="77"/>
        <v>0</v>
      </c>
      <c r="CW13" s="42">
        <f t="shared" si="78"/>
        <v>0</v>
      </c>
      <c r="CX13" s="42">
        <f t="shared" si="79"/>
        <v>0</v>
      </c>
      <c r="CY13" s="42">
        <f t="shared" si="80"/>
        <v>0</v>
      </c>
      <c r="CZ13" s="42">
        <f t="shared" si="81"/>
        <v>0</v>
      </c>
      <c r="DA13" s="42">
        <f t="shared" si="82"/>
        <v>0</v>
      </c>
      <c r="DB13" s="42">
        <f t="shared" si="83"/>
        <v>0</v>
      </c>
      <c r="DC13" s="42">
        <f t="shared" si="84"/>
        <v>0</v>
      </c>
      <c r="DD13" s="42">
        <f t="shared" si="85"/>
        <v>0</v>
      </c>
      <c r="DE13" s="42">
        <f t="shared" si="86"/>
        <v>0</v>
      </c>
      <c r="DF13" s="42">
        <f t="shared" si="87"/>
        <v>0</v>
      </c>
      <c r="DG13" s="42">
        <f t="shared" si="88"/>
        <v>0</v>
      </c>
      <c r="DH13" s="42">
        <f t="shared" si="89"/>
        <v>35</v>
      </c>
      <c r="DI13" s="42">
        <f t="shared" si="90"/>
        <v>0</v>
      </c>
      <c r="DJ13" s="42">
        <f t="shared" si="91"/>
        <v>0</v>
      </c>
      <c r="DK13" s="42">
        <f t="shared" si="92"/>
        <v>0</v>
      </c>
      <c r="DL13" s="42">
        <f t="shared" si="93"/>
        <v>0</v>
      </c>
      <c r="DM13" s="42">
        <f t="shared" si="94"/>
        <v>0</v>
      </c>
      <c r="DN13" s="42">
        <f t="shared" si="95"/>
        <v>35</v>
      </c>
      <c r="DO13" s="42">
        <f t="shared" si="96"/>
        <v>0</v>
      </c>
      <c r="DP13" s="42">
        <f t="shared" si="97"/>
        <v>0</v>
      </c>
      <c r="DQ13" s="42">
        <f t="shared" si="98"/>
        <v>0</v>
      </c>
      <c r="DR13" s="42">
        <f t="shared" si="99"/>
        <v>0</v>
      </c>
      <c r="DS13" s="42">
        <f t="shared" si="100"/>
        <v>0</v>
      </c>
      <c r="DT13" s="42">
        <f t="shared" si="101"/>
        <v>0</v>
      </c>
      <c r="DU13" s="42">
        <f t="shared" si="102"/>
        <v>0</v>
      </c>
      <c r="DV13" s="42">
        <f t="shared" si="103"/>
        <v>0</v>
      </c>
      <c r="DW13" s="42">
        <f t="shared" si="104"/>
        <v>0</v>
      </c>
      <c r="DX13" s="42">
        <f t="shared" si="105"/>
        <v>0</v>
      </c>
      <c r="DY13" s="42">
        <f t="shared" si="106"/>
        <v>0</v>
      </c>
      <c r="DZ13" s="42">
        <f t="shared" si="107"/>
        <v>0</v>
      </c>
      <c r="EA13" s="42">
        <f t="shared" si="108"/>
        <v>0</v>
      </c>
      <c r="EB13" s="42">
        <f t="shared" si="109"/>
        <v>0</v>
      </c>
      <c r="EC13" s="42">
        <f t="shared" si="110"/>
        <v>0</v>
      </c>
      <c r="ED13" s="42">
        <f t="shared" si="111"/>
        <v>0</v>
      </c>
      <c r="EE13" s="42">
        <f t="shared" si="112"/>
        <v>0</v>
      </c>
      <c r="EF13" s="42">
        <f t="shared" si="113"/>
        <v>0</v>
      </c>
      <c r="EG13" s="42">
        <f t="shared" si="114"/>
        <v>0</v>
      </c>
      <c r="EH13" s="42">
        <f t="shared" si="115"/>
        <v>0</v>
      </c>
      <c r="EI13" s="42">
        <f t="shared" si="116"/>
        <v>0</v>
      </c>
      <c r="EJ13" s="42">
        <f t="shared" si="117"/>
        <v>0</v>
      </c>
      <c r="EK13" s="42">
        <f t="shared" si="118"/>
        <v>0</v>
      </c>
      <c r="EL13" s="42">
        <f t="shared" si="119"/>
        <v>0</v>
      </c>
      <c r="EM13" s="42">
        <f t="shared" si="120"/>
        <v>0</v>
      </c>
      <c r="EN13" s="42">
        <f t="shared" si="121"/>
        <v>0</v>
      </c>
      <c r="EO13" s="42">
        <f t="shared" si="122"/>
        <v>0</v>
      </c>
      <c r="EP13" s="42">
        <f t="shared" si="123"/>
        <v>0</v>
      </c>
      <c r="EQ13" s="42">
        <f t="shared" si="124"/>
        <v>0</v>
      </c>
      <c r="ER13" s="42">
        <f t="shared" si="125"/>
        <v>0</v>
      </c>
      <c r="ES13" s="42">
        <f t="shared" si="126"/>
        <v>0</v>
      </c>
      <c r="ET13" s="42">
        <f t="shared" si="127"/>
        <v>0</v>
      </c>
      <c r="EU13" s="42">
        <f t="shared" si="128"/>
        <v>0</v>
      </c>
      <c r="EV13" s="42">
        <f t="shared" si="129"/>
        <v>0</v>
      </c>
      <c r="EW13" s="42">
        <f t="shared" si="130"/>
        <v>0</v>
      </c>
      <c r="EX13" s="42">
        <f t="shared" si="131"/>
        <v>0</v>
      </c>
      <c r="EY13" s="42">
        <f>SUM(DI13:EX13)</f>
        <v>35</v>
      </c>
      <c r="EZ13" s="42"/>
      <c r="FA13" s="42">
        <f t="shared" si="132"/>
        <v>6</v>
      </c>
      <c r="FB13" s="42">
        <f t="shared" si="133"/>
        <v>6</v>
      </c>
      <c r="FC13" s="42"/>
      <c r="FD13" s="42">
        <f t="shared" si="134"/>
        <v>6</v>
      </c>
      <c r="FE13" s="42" t="e">
        <f>IF(T13=#REF!,IF(J13&lt;#REF!,#REF!,FI13),#REF!)</f>
        <v>#REF!</v>
      </c>
      <c r="FF13" s="42" t="e">
        <f>IF(T13=#REF!,IF(J13&lt;#REF!,0,1))</f>
        <v>#REF!</v>
      </c>
      <c r="FG13" s="42" t="e">
        <f>IF(AND(FD13&gt;=21,FD13&lt;&gt;0),FD13,IF(T13&lt;#REF!,"СТОП",FE13+FF13))</f>
        <v>#REF!</v>
      </c>
      <c r="FH13" s="42"/>
      <c r="FI13" s="42">
        <v>15</v>
      </c>
      <c r="FJ13" s="42">
        <v>16</v>
      </c>
      <c r="FK13" s="42"/>
      <c r="FL13" s="44">
        <f t="shared" si="135"/>
        <v>0</v>
      </c>
      <c r="FM13" s="44">
        <f t="shared" si="136"/>
        <v>0</v>
      </c>
      <c r="FN13" s="44">
        <f t="shared" si="137"/>
        <v>0</v>
      </c>
      <c r="FO13" s="44">
        <f t="shared" si="138"/>
        <v>0</v>
      </c>
      <c r="FP13" s="44">
        <f t="shared" si="139"/>
        <v>0</v>
      </c>
      <c r="FQ13" s="44">
        <f t="shared" si="140"/>
        <v>15</v>
      </c>
      <c r="FR13" s="44">
        <f t="shared" si="141"/>
        <v>0</v>
      </c>
      <c r="FS13" s="44">
        <f t="shared" si="142"/>
        <v>0</v>
      </c>
      <c r="FT13" s="44">
        <f t="shared" si="143"/>
        <v>0</v>
      </c>
      <c r="FU13" s="44">
        <f t="shared" si="144"/>
        <v>0</v>
      </c>
      <c r="FV13" s="44">
        <f t="shared" si="145"/>
        <v>0</v>
      </c>
      <c r="FW13" s="44">
        <f t="shared" si="146"/>
        <v>0</v>
      </c>
      <c r="FX13" s="44">
        <f t="shared" si="147"/>
        <v>0</v>
      </c>
      <c r="FY13" s="44">
        <f t="shared" si="148"/>
        <v>0</v>
      </c>
      <c r="FZ13" s="44">
        <f t="shared" si="149"/>
        <v>0</v>
      </c>
      <c r="GA13" s="44">
        <f t="shared" si="150"/>
        <v>0</v>
      </c>
      <c r="GB13" s="44">
        <f t="shared" si="151"/>
        <v>0</v>
      </c>
      <c r="GC13" s="44">
        <f t="shared" si="152"/>
        <v>0</v>
      </c>
      <c r="GD13" s="44">
        <f t="shared" si="153"/>
        <v>0</v>
      </c>
      <c r="GE13" s="44">
        <f t="shared" si="154"/>
        <v>0</v>
      </c>
      <c r="GF13" s="44">
        <f t="shared" si="155"/>
        <v>0</v>
      </c>
      <c r="GG13" s="44">
        <f t="shared" si="156"/>
        <v>0</v>
      </c>
      <c r="GH13" s="44">
        <f>SUM(FL13:GG13)</f>
        <v>15</v>
      </c>
      <c r="GI13" s="44">
        <f t="shared" si="157"/>
        <v>0</v>
      </c>
      <c r="GJ13" s="44">
        <f t="shared" si="158"/>
        <v>0</v>
      </c>
      <c r="GK13" s="44">
        <f t="shared" si="159"/>
        <v>0</v>
      </c>
      <c r="GL13" s="44">
        <f t="shared" si="160"/>
        <v>0</v>
      </c>
      <c r="GM13" s="44">
        <f t="shared" si="161"/>
        <v>0</v>
      </c>
      <c r="GN13" s="44">
        <f t="shared" si="162"/>
        <v>15</v>
      </c>
      <c r="GO13" s="44">
        <f t="shared" si="163"/>
        <v>0</v>
      </c>
      <c r="GP13" s="44">
        <f t="shared" si="164"/>
        <v>0</v>
      </c>
      <c r="GQ13" s="44">
        <f t="shared" si="165"/>
        <v>0</v>
      </c>
      <c r="GR13" s="44">
        <f t="shared" si="166"/>
        <v>0</v>
      </c>
      <c r="GS13" s="44">
        <f t="shared" si="167"/>
        <v>0</v>
      </c>
      <c r="GT13" s="44">
        <f t="shared" si="168"/>
        <v>0</v>
      </c>
      <c r="GU13" s="44">
        <f t="shared" si="169"/>
        <v>0</v>
      </c>
      <c r="GV13" s="44">
        <f t="shared" si="170"/>
        <v>0</v>
      </c>
      <c r="GW13" s="44">
        <f t="shared" si="171"/>
        <v>0</v>
      </c>
      <c r="GX13" s="44">
        <f t="shared" si="172"/>
        <v>0</v>
      </c>
      <c r="GY13" s="44">
        <f t="shared" si="173"/>
        <v>0</v>
      </c>
      <c r="GZ13" s="44">
        <f t="shared" si="174"/>
        <v>0</v>
      </c>
      <c r="HA13" s="44">
        <f t="shared" si="175"/>
        <v>0</v>
      </c>
      <c r="HB13" s="44">
        <f t="shared" si="176"/>
        <v>0</v>
      </c>
      <c r="HC13" s="44">
        <f t="shared" si="177"/>
        <v>0</v>
      </c>
      <c r="HD13" s="44">
        <f t="shared" si="178"/>
        <v>0</v>
      </c>
      <c r="HE13" s="44">
        <f>SUM(GI13:HD13)</f>
        <v>15</v>
      </c>
      <c r="HF13" s="44">
        <f t="shared" si="179"/>
        <v>0</v>
      </c>
      <c r="HG13" s="44">
        <f t="shared" si="180"/>
        <v>0</v>
      </c>
      <c r="HH13" s="44">
        <f t="shared" si="181"/>
        <v>0</v>
      </c>
      <c r="HI13" s="44">
        <f t="shared" si="182"/>
        <v>0</v>
      </c>
      <c r="HJ13" s="44">
        <f t="shared" si="183"/>
        <v>0</v>
      </c>
      <c r="HK13" s="44">
        <f t="shared" si="184"/>
        <v>88</v>
      </c>
      <c r="HL13" s="44">
        <f t="shared" si="185"/>
        <v>0</v>
      </c>
      <c r="HM13" s="44">
        <f t="shared" si="186"/>
        <v>0</v>
      </c>
      <c r="HN13" s="44">
        <f t="shared" si="187"/>
        <v>0</v>
      </c>
      <c r="HO13" s="44">
        <f t="shared" si="188"/>
        <v>0</v>
      </c>
      <c r="HP13" s="44">
        <f t="shared" si="189"/>
        <v>0</v>
      </c>
      <c r="HQ13" s="44">
        <f t="shared" si="190"/>
        <v>0</v>
      </c>
      <c r="HR13" s="44">
        <f t="shared" si="191"/>
        <v>0</v>
      </c>
      <c r="HS13" s="44">
        <f t="shared" si="192"/>
        <v>0</v>
      </c>
      <c r="HT13" s="44">
        <f t="shared" si="193"/>
        <v>0</v>
      </c>
      <c r="HU13" s="44">
        <f t="shared" si="194"/>
        <v>0</v>
      </c>
      <c r="HV13" s="44">
        <f t="shared" si="195"/>
        <v>0</v>
      </c>
      <c r="HW13" s="44">
        <f t="shared" si="196"/>
        <v>0</v>
      </c>
      <c r="HX13" s="44">
        <f t="shared" si="197"/>
        <v>0</v>
      </c>
      <c r="HY13" s="44">
        <f t="shared" si="198"/>
        <v>0</v>
      </c>
      <c r="HZ13" s="44">
        <f t="shared" si="199"/>
        <v>0</v>
      </c>
      <c r="IA13" s="44">
        <f t="shared" si="200"/>
        <v>0</v>
      </c>
      <c r="IB13" s="44">
        <f>SUM(HF13:IA13)</f>
        <v>88</v>
      </c>
      <c r="IC13" s="44">
        <f t="shared" si="201"/>
        <v>0</v>
      </c>
      <c r="ID13" s="44">
        <f t="shared" si="202"/>
        <v>0</v>
      </c>
      <c r="IE13" s="44">
        <f t="shared" si="203"/>
        <v>0</v>
      </c>
      <c r="IF13" s="44">
        <f t="shared" si="204"/>
        <v>0</v>
      </c>
      <c r="IG13" s="44">
        <f t="shared" si="205"/>
        <v>0</v>
      </c>
      <c r="IH13" s="44">
        <f t="shared" si="206"/>
        <v>88</v>
      </c>
      <c r="II13" s="44">
        <f t="shared" si="207"/>
        <v>0</v>
      </c>
      <c r="IJ13" s="44">
        <f t="shared" si="208"/>
        <v>0</v>
      </c>
      <c r="IK13" s="44">
        <f t="shared" si="209"/>
        <v>0</v>
      </c>
      <c r="IL13" s="44">
        <f t="shared" si="210"/>
        <v>0</v>
      </c>
      <c r="IM13" s="44">
        <f t="shared" si="211"/>
        <v>0</v>
      </c>
      <c r="IN13" s="44">
        <f t="shared" si="212"/>
        <v>0</v>
      </c>
      <c r="IO13" s="44">
        <f t="shared" si="213"/>
        <v>0</v>
      </c>
      <c r="IP13" s="44">
        <f t="shared" si="214"/>
        <v>0</v>
      </c>
      <c r="IQ13" s="44">
        <f t="shared" si="215"/>
        <v>0</v>
      </c>
      <c r="IR13" s="44">
        <f t="shared" si="216"/>
        <v>0</v>
      </c>
      <c r="IS13" s="44">
        <f t="shared" si="217"/>
        <v>0</v>
      </c>
      <c r="IT13" s="44">
        <f t="shared" si="218"/>
        <v>0</v>
      </c>
      <c r="IU13" s="44">
        <f t="shared" si="219"/>
        <v>0</v>
      </c>
      <c r="IV13" s="44">
        <f t="shared" si="220"/>
        <v>0</v>
      </c>
    </row>
    <row r="14" spans="1:256" s="3" customFormat="1" ht="99.75" customHeight="1" thickBot="1">
      <c r="A14" s="61">
        <v>4</v>
      </c>
      <c r="B14" s="68">
        <v>911</v>
      </c>
      <c r="C14" s="66" t="s">
        <v>77</v>
      </c>
      <c r="D14" s="58" t="s">
        <v>28</v>
      </c>
      <c r="E14" s="59" t="s">
        <v>75</v>
      </c>
      <c r="F14" s="60" t="s">
        <v>78</v>
      </c>
      <c r="G14" s="58" t="s">
        <v>47</v>
      </c>
      <c r="H14" s="78">
        <v>2</v>
      </c>
      <c r="I14" s="86">
        <f t="shared" si="221"/>
        <v>22</v>
      </c>
      <c r="J14" s="79">
        <v>2</v>
      </c>
      <c r="K14" s="86">
        <f t="shared" si="222"/>
        <v>22</v>
      </c>
      <c r="L14" s="78">
        <v>2</v>
      </c>
      <c r="M14" s="86">
        <f t="shared" si="223"/>
        <v>22</v>
      </c>
      <c r="N14" s="79">
        <v>2</v>
      </c>
      <c r="O14" s="86">
        <f t="shared" si="224"/>
        <v>22</v>
      </c>
      <c r="P14" s="78"/>
      <c r="Q14" s="85">
        <f t="shared" si="225"/>
        <v>0</v>
      </c>
      <c r="R14" s="79"/>
      <c r="S14" s="85">
        <f t="shared" si="226"/>
        <v>0</v>
      </c>
      <c r="T14" s="83">
        <f t="shared" si="227"/>
        <v>88</v>
      </c>
      <c r="U14" s="41">
        <f t="shared" si="0"/>
        <v>44</v>
      </c>
      <c r="V14" s="42"/>
      <c r="W14" s="43"/>
      <c r="X14" s="42">
        <f t="shared" si="1"/>
        <v>0</v>
      </c>
      <c r="Y14" s="42">
        <f t="shared" si="2"/>
        <v>22</v>
      </c>
      <c r="Z14" s="42">
        <f t="shared" si="3"/>
        <v>0</v>
      </c>
      <c r="AA14" s="42">
        <f t="shared" si="4"/>
        <v>0</v>
      </c>
      <c r="AB14" s="42">
        <f t="shared" si="5"/>
        <v>0</v>
      </c>
      <c r="AC14" s="42">
        <f t="shared" si="6"/>
        <v>0</v>
      </c>
      <c r="AD14" s="42">
        <f t="shared" si="7"/>
        <v>0</v>
      </c>
      <c r="AE14" s="42">
        <f t="shared" si="8"/>
        <v>0</v>
      </c>
      <c r="AF14" s="42">
        <f t="shared" si="9"/>
        <v>0</v>
      </c>
      <c r="AG14" s="42">
        <f t="shared" si="10"/>
        <v>0</v>
      </c>
      <c r="AH14" s="42">
        <f t="shared" si="11"/>
        <v>0</v>
      </c>
      <c r="AI14" s="42">
        <f t="shared" si="12"/>
        <v>0</v>
      </c>
      <c r="AJ14" s="42">
        <f t="shared" si="13"/>
        <v>0</v>
      </c>
      <c r="AK14" s="42">
        <f t="shared" si="14"/>
        <v>0</v>
      </c>
      <c r="AL14" s="42">
        <f t="shared" si="15"/>
        <v>0</v>
      </c>
      <c r="AM14" s="42">
        <f t="shared" si="16"/>
        <v>0</v>
      </c>
      <c r="AN14" s="42">
        <f t="shared" si="17"/>
        <v>0</v>
      </c>
      <c r="AO14" s="42">
        <f t="shared" si="18"/>
        <v>0</v>
      </c>
      <c r="AP14" s="42">
        <f t="shared" si="19"/>
        <v>0</v>
      </c>
      <c r="AQ14" s="42">
        <f t="shared" si="20"/>
        <v>0</v>
      </c>
      <c r="AR14" s="42">
        <f t="shared" si="21"/>
        <v>0</v>
      </c>
      <c r="AS14" s="42">
        <f t="shared" si="22"/>
        <v>0</v>
      </c>
      <c r="AT14" s="42">
        <f t="shared" si="23"/>
        <v>22</v>
      </c>
      <c r="AU14" s="42">
        <f t="shared" si="24"/>
        <v>0</v>
      </c>
      <c r="AV14" s="42">
        <f t="shared" si="25"/>
        <v>22</v>
      </c>
      <c r="AW14" s="42">
        <f t="shared" si="26"/>
        <v>0</v>
      </c>
      <c r="AX14" s="42">
        <f t="shared" si="27"/>
        <v>0</v>
      </c>
      <c r="AY14" s="42">
        <f t="shared" si="28"/>
        <v>0</v>
      </c>
      <c r="AZ14" s="42">
        <f t="shared" si="29"/>
        <v>0</v>
      </c>
      <c r="BA14" s="42">
        <f t="shared" si="30"/>
        <v>0</v>
      </c>
      <c r="BB14" s="42">
        <f t="shared" si="31"/>
        <v>0</v>
      </c>
      <c r="BC14" s="42">
        <f t="shared" si="32"/>
        <v>0</v>
      </c>
      <c r="BD14" s="42">
        <f t="shared" si="33"/>
        <v>0</v>
      </c>
      <c r="BE14" s="42">
        <f t="shared" si="34"/>
        <v>0</v>
      </c>
      <c r="BF14" s="42">
        <f t="shared" si="35"/>
        <v>0</v>
      </c>
      <c r="BG14" s="42">
        <f t="shared" si="36"/>
        <v>0</v>
      </c>
      <c r="BH14" s="42">
        <f t="shared" si="37"/>
        <v>0</v>
      </c>
      <c r="BI14" s="42">
        <f t="shared" si="38"/>
        <v>0</v>
      </c>
      <c r="BJ14" s="42">
        <f t="shared" si="39"/>
        <v>0</v>
      </c>
      <c r="BK14" s="42">
        <f t="shared" si="40"/>
        <v>0</v>
      </c>
      <c r="BL14" s="42">
        <f t="shared" si="41"/>
        <v>0</v>
      </c>
      <c r="BM14" s="42">
        <f t="shared" si="42"/>
        <v>0</v>
      </c>
      <c r="BN14" s="42">
        <f t="shared" si="43"/>
        <v>0</v>
      </c>
      <c r="BO14" s="42">
        <f t="shared" si="44"/>
        <v>0</v>
      </c>
      <c r="BP14" s="42">
        <f t="shared" si="45"/>
        <v>0</v>
      </c>
      <c r="BQ14" s="42">
        <f t="shared" si="46"/>
        <v>22</v>
      </c>
      <c r="BR14" s="42">
        <f t="shared" si="47"/>
        <v>0</v>
      </c>
      <c r="BS14" s="42">
        <f t="shared" si="48"/>
        <v>42</v>
      </c>
      <c r="BT14" s="42">
        <f t="shared" si="49"/>
        <v>0</v>
      </c>
      <c r="BU14" s="42">
        <f t="shared" si="50"/>
        <v>0</v>
      </c>
      <c r="BV14" s="42">
        <f t="shared" si="51"/>
        <v>0</v>
      </c>
      <c r="BW14" s="42">
        <f t="shared" si="52"/>
        <v>0</v>
      </c>
      <c r="BX14" s="42">
        <f t="shared" si="53"/>
        <v>0</v>
      </c>
      <c r="BY14" s="42">
        <f t="shared" si="54"/>
        <v>0</v>
      </c>
      <c r="BZ14" s="42">
        <f t="shared" si="55"/>
        <v>0</v>
      </c>
      <c r="CA14" s="42">
        <f t="shared" si="56"/>
        <v>0</v>
      </c>
      <c r="CB14" s="42">
        <f t="shared" si="57"/>
        <v>0</v>
      </c>
      <c r="CC14" s="42">
        <f t="shared" si="58"/>
        <v>0</v>
      </c>
      <c r="CD14" s="42">
        <f t="shared" si="59"/>
        <v>0</v>
      </c>
      <c r="CE14" s="42">
        <f t="shared" si="60"/>
        <v>0</v>
      </c>
      <c r="CF14" s="42">
        <f t="shared" si="61"/>
        <v>0</v>
      </c>
      <c r="CG14" s="42">
        <f t="shared" si="62"/>
        <v>0</v>
      </c>
      <c r="CH14" s="42">
        <f t="shared" si="63"/>
        <v>0</v>
      </c>
      <c r="CI14" s="42">
        <f t="shared" si="64"/>
        <v>0</v>
      </c>
      <c r="CJ14" s="42">
        <f t="shared" si="65"/>
        <v>0</v>
      </c>
      <c r="CK14" s="42">
        <f t="shared" si="66"/>
        <v>0</v>
      </c>
      <c r="CL14" s="42">
        <f t="shared" si="67"/>
        <v>0</v>
      </c>
      <c r="CM14" s="42">
        <f t="shared" si="68"/>
        <v>0</v>
      </c>
      <c r="CN14" s="42">
        <f t="shared" si="69"/>
        <v>0</v>
      </c>
      <c r="CO14" s="42">
        <f t="shared" si="70"/>
        <v>0</v>
      </c>
      <c r="CP14" s="42">
        <f t="shared" si="71"/>
        <v>0</v>
      </c>
      <c r="CQ14" s="42">
        <f t="shared" si="72"/>
        <v>0</v>
      </c>
      <c r="CR14" s="42">
        <f t="shared" si="73"/>
        <v>0</v>
      </c>
      <c r="CS14" s="42">
        <f t="shared" si="74"/>
        <v>0</v>
      </c>
      <c r="CT14" s="42">
        <f t="shared" si="75"/>
        <v>0</v>
      </c>
      <c r="CU14" s="42">
        <f t="shared" si="76"/>
        <v>0</v>
      </c>
      <c r="CV14" s="42">
        <f t="shared" si="77"/>
        <v>0</v>
      </c>
      <c r="CW14" s="42">
        <f t="shared" si="78"/>
        <v>0</v>
      </c>
      <c r="CX14" s="42">
        <f t="shared" si="79"/>
        <v>0</v>
      </c>
      <c r="CY14" s="42">
        <f t="shared" si="80"/>
        <v>0</v>
      </c>
      <c r="CZ14" s="42">
        <f t="shared" si="81"/>
        <v>0</v>
      </c>
      <c r="DA14" s="42">
        <f t="shared" si="82"/>
        <v>0</v>
      </c>
      <c r="DB14" s="42">
        <f t="shared" si="83"/>
        <v>0</v>
      </c>
      <c r="DC14" s="42">
        <f t="shared" si="84"/>
        <v>0</v>
      </c>
      <c r="DD14" s="42">
        <f t="shared" si="85"/>
        <v>0</v>
      </c>
      <c r="DE14" s="42">
        <f t="shared" si="86"/>
        <v>0</v>
      </c>
      <c r="DF14" s="42">
        <f t="shared" si="87"/>
        <v>0</v>
      </c>
      <c r="DG14" s="42">
        <f t="shared" si="88"/>
        <v>0</v>
      </c>
      <c r="DH14" s="42">
        <f t="shared" si="89"/>
        <v>42</v>
      </c>
      <c r="DI14" s="42">
        <f t="shared" si="90"/>
        <v>0</v>
      </c>
      <c r="DJ14" s="42">
        <f t="shared" si="91"/>
        <v>42</v>
      </c>
      <c r="DK14" s="42">
        <f t="shared" si="92"/>
        <v>0</v>
      </c>
      <c r="DL14" s="42">
        <f t="shared" si="93"/>
        <v>0</v>
      </c>
      <c r="DM14" s="42">
        <f t="shared" si="94"/>
        <v>0</v>
      </c>
      <c r="DN14" s="42">
        <f t="shared" si="95"/>
        <v>0</v>
      </c>
      <c r="DO14" s="42">
        <f t="shared" si="96"/>
        <v>0</v>
      </c>
      <c r="DP14" s="42">
        <f t="shared" si="97"/>
        <v>0</v>
      </c>
      <c r="DQ14" s="42">
        <f t="shared" si="98"/>
        <v>0</v>
      </c>
      <c r="DR14" s="42">
        <f t="shared" si="99"/>
        <v>0</v>
      </c>
      <c r="DS14" s="42">
        <f t="shared" si="100"/>
        <v>0</v>
      </c>
      <c r="DT14" s="42">
        <f t="shared" si="101"/>
        <v>0</v>
      </c>
      <c r="DU14" s="42">
        <f t="shared" si="102"/>
        <v>0</v>
      </c>
      <c r="DV14" s="42">
        <f t="shared" si="103"/>
        <v>0</v>
      </c>
      <c r="DW14" s="42">
        <f t="shared" si="104"/>
        <v>0</v>
      </c>
      <c r="DX14" s="42">
        <f t="shared" si="105"/>
        <v>0</v>
      </c>
      <c r="DY14" s="42">
        <f t="shared" si="106"/>
        <v>0</v>
      </c>
      <c r="DZ14" s="42">
        <f t="shared" si="107"/>
        <v>0</v>
      </c>
      <c r="EA14" s="42">
        <f t="shared" si="108"/>
        <v>0</v>
      </c>
      <c r="EB14" s="42">
        <f t="shared" si="109"/>
        <v>0</v>
      </c>
      <c r="EC14" s="42">
        <f t="shared" si="110"/>
        <v>0</v>
      </c>
      <c r="ED14" s="42">
        <f t="shared" si="111"/>
        <v>0</v>
      </c>
      <c r="EE14" s="42">
        <f t="shared" si="112"/>
        <v>0</v>
      </c>
      <c r="EF14" s="42">
        <f t="shared" si="113"/>
        <v>0</v>
      </c>
      <c r="EG14" s="42">
        <f t="shared" si="114"/>
        <v>0</v>
      </c>
      <c r="EH14" s="42">
        <f t="shared" si="115"/>
        <v>0</v>
      </c>
      <c r="EI14" s="42">
        <f t="shared" si="116"/>
        <v>0</v>
      </c>
      <c r="EJ14" s="42">
        <f t="shared" si="117"/>
        <v>0</v>
      </c>
      <c r="EK14" s="42">
        <f t="shared" si="118"/>
        <v>0</v>
      </c>
      <c r="EL14" s="42">
        <f t="shared" si="119"/>
        <v>0</v>
      </c>
      <c r="EM14" s="42">
        <f t="shared" si="120"/>
        <v>0</v>
      </c>
      <c r="EN14" s="42">
        <f t="shared" si="121"/>
        <v>0</v>
      </c>
      <c r="EO14" s="42">
        <f t="shared" si="122"/>
        <v>0</v>
      </c>
      <c r="EP14" s="42">
        <f t="shared" si="123"/>
        <v>0</v>
      </c>
      <c r="EQ14" s="42">
        <f t="shared" si="124"/>
        <v>0</v>
      </c>
      <c r="ER14" s="42">
        <f t="shared" si="125"/>
        <v>0</v>
      </c>
      <c r="ES14" s="42">
        <f t="shared" si="126"/>
        <v>0</v>
      </c>
      <c r="ET14" s="42">
        <f t="shared" si="127"/>
        <v>0</v>
      </c>
      <c r="EU14" s="42">
        <f t="shared" si="128"/>
        <v>0</v>
      </c>
      <c r="EV14" s="42">
        <f t="shared" si="129"/>
        <v>0</v>
      </c>
      <c r="EW14" s="42">
        <f t="shared" si="130"/>
        <v>0</v>
      </c>
      <c r="EX14" s="42">
        <f t="shared" si="131"/>
        <v>0</v>
      </c>
      <c r="EY14" s="42">
        <f>SUM(DI14:EX14)</f>
        <v>42</v>
      </c>
      <c r="EZ14" s="42"/>
      <c r="FA14" s="42">
        <f t="shared" si="132"/>
        <v>2</v>
      </c>
      <c r="FB14" s="42">
        <f t="shared" si="133"/>
        <v>2</v>
      </c>
      <c r="FC14" s="42"/>
      <c r="FD14" s="42">
        <f t="shared" si="134"/>
        <v>2</v>
      </c>
      <c r="FE14" s="42" t="e">
        <f>IF(T14=#REF!,IF(J14&lt;#REF!,#REF!,FI14),#REF!)</f>
        <v>#REF!</v>
      </c>
      <c r="FF14" s="42" t="e">
        <f>IF(T14=#REF!,IF(J14&lt;#REF!,0,1))</f>
        <v>#REF!</v>
      </c>
      <c r="FG14" s="42" t="e">
        <f>IF(AND(FD14&gt;=21,FD14&lt;&gt;0),FD14,IF(T14&lt;#REF!,"СТОП",FE14+FF14))</f>
        <v>#REF!</v>
      </c>
      <c r="FH14" s="42"/>
      <c r="FI14" s="42">
        <v>15</v>
      </c>
      <c r="FJ14" s="42">
        <v>16</v>
      </c>
      <c r="FK14" s="42"/>
      <c r="FL14" s="44">
        <f t="shared" si="135"/>
        <v>0</v>
      </c>
      <c r="FM14" s="44">
        <f t="shared" si="136"/>
        <v>22</v>
      </c>
      <c r="FN14" s="44">
        <f t="shared" si="137"/>
        <v>0</v>
      </c>
      <c r="FO14" s="44">
        <f t="shared" si="138"/>
        <v>0</v>
      </c>
      <c r="FP14" s="44">
        <f t="shared" si="139"/>
        <v>0</v>
      </c>
      <c r="FQ14" s="44">
        <f t="shared" si="140"/>
        <v>0</v>
      </c>
      <c r="FR14" s="44">
        <f t="shared" si="141"/>
        <v>0</v>
      </c>
      <c r="FS14" s="44">
        <f t="shared" si="142"/>
        <v>0</v>
      </c>
      <c r="FT14" s="44">
        <f t="shared" si="143"/>
        <v>0</v>
      </c>
      <c r="FU14" s="44">
        <f t="shared" si="144"/>
        <v>0</v>
      </c>
      <c r="FV14" s="44">
        <f t="shared" si="145"/>
        <v>0</v>
      </c>
      <c r="FW14" s="44">
        <f t="shared" si="146"/>
        <v>0</v>
      </c>
      <c r="FX14" s="44">
        <f t="shared" si="147"/>
        <v>0</v>
      </c>
      <c r="FY14" s="44">
        <f t="shared" si="148"/>
        <v>0</v>
      </c>
      <c r="FZ14" s="44">
        <f t="shared" si="149"/>
        <v>0</v>
      </c>
      <c r="GA14" s="44">
        <f t="shared" si="150"/>
        <v>0</v>
      </c>
      <c r="GB14" s="44">
        <f t="shared" si="151"/>
        <v>0</v>
      </c>
      <c r="GC14" s="44">
        <f t="shared" si="152"/>
        <v>0</v>
      </c>
      <c r="GD14" s="44">
        <f t="shared" si="153"/>
        <v>0</v>
      </c>
      <c r="GE14" s="44">
        <f t="shared" si="154"/>
        <v>0</v>
      </c>
      <c r="GF14" s="44">
        <f t="shared" si="155"/>
        <v>0</v>
      </c>
      <c r="GG14" s="44">
        <f t="shared" si="156"/>
        <v>0</v>
      </c>
      <c r="GH14" s="44">
        <f>SUM(FL14:GG14)</f>
        <v>22</v>
      </c>
      <c r="GI14" s="44">
        <f t="shared" si="157"/>
        <v>0</v>
      </c>
      <c r="GJ14" s="44">
        <f t="shared" si="158"/>
        <v>22</v>
      </c>
      <c r="GK14" s="44">
        <f t="shared" si="159"/>
        <v>0</v>
      </c>
      <c r="GL14" s="44">
        <f t="shared" si="160"/>
        <v>0</v>
      </c>
      <c r="GM14" s="44">
        <f t="shared" si="161"/>
        <v>0</v>
      </c>
      <c r="GN14" s="44">
        <f t="shared" si="162"/>
        <v>0</v>
      </c>
      <c r="GO14" s="44">
        <f t="shared" si="163"/>
        <v>0</v>
      </c>
      <c r="GP14" s="44">
        <f t="shared" si="164"/>
        <v>0</v>
      </c>
      <c r="GQ14" s="44">
        <f t="shared" si="165"/>
        <v>0</v>
      </c>
      <c r="GR14" s="44">
        <f t="shared" si="166"/>
        <v>0</v>
      </c>
      <c r="GS14" s="44">
        <f t="shared" si="167"/>
        <v>0</v>
      </c>
      <c r="GT14" s="44">
        <f t="shared" si="168"/>
        <v>0</v>
      </c>
      <c r="GU14" s="44">
        <f t="shared" si="169"/>
        <v>0</v>
      </c>
      <c r="GV14" s="44">
        <f t="shared" si="170"/>
        <v>0</v>
      </c>
      <c r="GW14" s="44">
        <f t="shared" si="171"/>
        <v>0</v>
      </c>
      <c r="GX14" s="44">
        <f t="shared" si="172"/>
        <v>0</v>
      </c>
      <c r="GY14" s="44">
        <f t="shared" si="173"/>
        <v>0</v>
      </c>
      <c r="GZ14" s="44">
        <f t="shared" si="174"/>
        <v>0</v>
      </c>
      <c r="HA14" s="44">
        <f t="shared" si="175"/>
        <v>0</v>
      </c>
      <c r="HB14" s="44">
        <f t="shared" si="176"/>
        <v>0</v>
      </c>
      <c r="HC14" s="44">
        <f t="shared" si="177"/>
        <v>0</v>
      </c>
      <c r="HD14" s="44">
        <f t="shared" si="178"/>
        <v>0</v>
      </c>
      <c r="HE14" s="44">
        <f>SUM(GI14:HD14)</f>
        <v>22</v>
      </c>
      <c r="HF14" s="44">
        <f t="shared" si="179"/>
        <v>0</v>
      </c>
      <c r="HG14" s="44">
        <f t="shared" si="180"/>
        <v>98</v>
      </c>
      <c r="HH14" s="44">
        <f t="shared" si="181"/>
        <v>0</v>
      </c>
      <c r="HI14" s="44">
        <f t="shared" si="182"/>
        <v>0</v>
      </c>
      <c r="HJ14" s="44">
        <f t="shared" si="183"/>
        <v>0</v>
      </c>
      <c r="HK14" s="44">
        <f t="shared" si="184"/>
        <v>0</v>
      </c>
      <c r="HL14" s="44">
        <f t="shared" si="185"/>
        <v>0</v>
      </c>
      <c r="HM14" s="44">
        <f t="shared" si="186"/>
        <v>0</v>
      </c>
      <c r="HN14" s="44">
        <f t="shared" si="187"/>
        <v>0</v>
      </c>
      <c r="HO14" s="44">
        <f t="shared" si="188"/>
        <v>0</v>
      </c>
      <c r="HP14" s="44">
        <f t="shared" si="189"/>
        <v>0</v>
      </c>
      <c r="HQ14" s="44">
        <f t="shared" si="190"/>
        <v>0</v>
      </c>
      <c r="HR14" s="44">
        <f t="shared" si="191"/>
        <v>0</v>
      </c>
      <c r="HS14" s="44">
        <f t="shared" si="192"/>
        <v>0</v>
      </c>
      <c r="HT14" s="44">
        <f t="shared" si="193"/>
        <v>0</v>
      </c>
      <c r="HU14" s="44">
        <f t="shared" si="194"/>
        <v>0</v>
      </c>
      <c r="HV14" s="44">
        <f t="shared" si="195"/>
        <v>0</v>
      </c>
      <c r="HW14" s="44">
        <f t="shared" si="196"/>
        <v>0</v>
      </c>
      <c r="HX14" s="44">
        <f t="shared" si="197"/>
        <v>0</v>
      </c>
      <c r="HY14" s="44">
        <f t="shared" si="198"/>
        <v>0</v>
      </c>
      <c r="HZ14" s="44">
        <f t="shared" si="199"/>
        <v>0</v>
      </c>
      <c r="IA14" s="44">
        <f t="shared" si="200"/>
        <v>0</v>
      </c>
      <c r="IB14" s="44">
        <f>SUM(HF14:IA14)</f>
        <v>98</v>
      </c>
      <c r="IC14" s="44">
        <f t="shared" si="201"/>
        <v>0</v>
      </c>
      <c r="ID14" s="44">
        <f t="shared" si="202"/>
        <v>98</v>
      </c>
      <c r="IE14" s="44">
        <f t="shared" si="203"/>
        <v>0</v>
      </c>
      <c r="IF14" s="44">
        <f t="shared" si="204"/>
        <v>0</v>
      </c>
      <c r="IG14" s="44">
        <f t="shared" si="205"/>
        <v>0</v>
      </c>
      <c r="IH14" s="44">
        <f t="shared" si="206"/>
        <v>0</v>
      </c>
      <c r="II14" s="44">
        <f t="shared" si="207"/>
        <v>0</v>
      </c>
      <c r="IJ14" s="44">
        <f t="shared" si="208"/>
        <v>0</v>
      </c>
      <c r="IK14" s="44">
        <f t="shared" si="209"/>
        <v>0</v>
      </c>
      <c r="IL14" s="44">
        <f t="shared" si="210"/>
        <v>0</v>
      </c>
      <c r="IM14" s="44">
        <f t="shared" si="211"/>
        <v>0</v>
      </c>
      <c r="IN14" s="44">
        <f t="shared" si="212"/>
        <v>0</v>
      </c>
      <c r="IO14" s="44">
        <f t="shared" si="213"/>
        <v>0</v>
      </c>
      <c r="IP14" s="44">
        <f t="shared" si="214"/>
        <v>0</v>
      </c>
      <c r="IQ14" s="44">
        <f t="shared" si="215"/>
        <v>0</v>
      </c>
      <c r="IR14" s="44">
        <f t="shared" si="216"/>
        <v>0</v>
      </c>
      <c r="IS14" s="44">
        <f t="shared" si="217"/>
        <v>0</v>
      </c>
      <c r="IT14" s="44">
        <f t="shared" si="218"/>
        <v>0</v>
      </c>
      <c r="IU14" s="44">
        <f t="shared" si="219"/>
        <v>0</v>
      </c>
      <c r="IV14" s="44">
        <f t="shared" si="220"/>
        <v>0</v>
      </c>
    </row>
    <row r="15" spans="1:256" s="3" customFormat="1" ht="99.75" customHeight="1" thickBot="1">
      <c r="A15" s="55">
        <v>5</v>
      </c>
      <c r="B15" s="68">
        <v>43</v>
      </c>
      <c r="C15" s="66" t="s">
        <v>45</v>
      </c>
      <c r="D15" s="58" t="s">
        <v>26</v>
      </c>
      <c r="E15" s="59" t="s">
        <v>43</v>
      </c>
      <c r="F15" s="60" t="s">
        <v>46</v>
      </c>
      <c r="G15" s="58" t="s">
        <v>42</v>
      </c>
      <c r="H15" s="78">
        <v>3</v>
      </c>
      <c r="I15" s="86">
        <f t="shared" si="221"/>
        <v>20</v>
      </c>
      <c r="J15" s="79">
        <v>3</v>
      </c>
      <c r="K15" s="86">
        <f t="shared" si="222"/>
        <v>20</v>
      </c>
      <c r="L15" s="78">
        <v>3</v>
      </c>
      <c r="M15" s="86">
        <f t="shared" si="223"/>
        <v>20</v>
      </c>
      <c r="N15" s="79">
        <v>6</v>
      </c>
      <c r="O15" s="86">
        <f t="shared" si="224"/>
        <v>15</v>
      </c>
      <c r="P15" s="78"/>
      <c r="Q15" s="85">
        <f t="shared" si="225"/>
        <v>0</v>
      </c>
      <c r="R15" s="79"/>
      <c r="S15" s="85">
        <f t="shared" si="226"/>
        <v>0</v>
      </c>
      <c r="T15" s="83">
        <f t="shared" si="227"/>
        <v>75</v>
      </c>
      <c r="U15" s="41">
        <f t="shared" si="0"/>
        <v>40</v>
      </c>
      <c r="V15" s="42"/>
      <c r="W15" s="43"/>
      <c r="X15" s="42">
        <f t="shared" si="1"/>
        <v>0</v>
      </c>
      <c r="Y15" s="42">
        <f t="shared" si="2"/>
        <v>0</v>
      </c>
      <c r="Z15" s="42">
        <f t="shared" si="3"/>
        <v>20</v>
      </c>
      <c r="AA15" s="42">
        <f t="shared" si="4"/>
        <v>0</v>
      </c>
      <c r="AB15" s="42">
        <f t="shared" si="5"/>
        <v>0</v>
      </c>
      <c r="AC15" s="42">
        <f t="shared" si="6"/>
        <v>0</v>
      </c>
      <c r="AD15" s="42">
        <f t="shared" si="7"/>
        <v>0</v>
      </c>
      <c r="AE15" s="42">
        <f t="shared" si="8"/>
        <v>0</v>
      </c>
      <c r="AF15" s="42">
        <f t="shared" si="9"/>
        <v>0</v>
      </c>
      <c r="AG15" s="42">
        <f t="shared" si="10"/>
        <v>0</v>
      </c>
      <c r="AH15" s="42">
        <f t="shared" si="11"/>
        <v>0</v>
      </c>
      <c r="AI15" s="42">
        <f t="shared" si="12"/>
        <v>0</v>
      </c>
      <c r="AJ15" s="42">
        <f t="shared" si="13"/>
        <v>0</v>
      </c>
      <c r="AK15" s="42">
        <f t="shared" si="14"/>
        <v>0</v>
      </c>
      <c r="AL15" s="42">
        <f t="shared" si="15"/>
        <v>0</v>
      </c>
      <c r="AM15" s="42">
        <f t="shared" si="16"/>
        <v>0</v>
      </c>
      <c r="AN15" s="42">
        <f t="shared" si="17"/>
        <v>0</v>
      </c>
      <c r="AO15" s="42">
        <f t="shared" si="18"/>
        <v>0</v>
      </c>
      <c r="AP15" s="42">
        <f t="shared" si="19"/>
        <v>0</v>
      </c>
      <c r="AQ15" s="42">
        <f t="shared" si="20"/>
        <v>0</v>
      </c>
      <c r="AR15" s="42">
        <f t="shared" si="21"/>
        <v>0</v>
      </c>
      <c r="AS15" s="42">
        <f t="shared" si="22"/>
        <v>0</v>
      </c>
      <c r="AT15" s="42">
        <f t="shared" si="23"/>
        <v>20</v>
      </c>
      <c r="AU15" s="42">
        <f t="shared" si="24"/>
        <v>0</v>
      </c>
      <c r="AV15" s="42">
        <f t="shared" si="25"/>
        <v>0</v>
      </c>
      <c r="AW15" s="42">
        <f t="shared" si="26"/>
        <v>20</v>
      </c>
      <c r="AX15" s="42">
        <f t="shared" si="27"/>
        <v>0</v>
      </c>
      <c r="AY15" s="42">
        <f t="shared" si="28"/>
        <v>0</v>
      </c>
      <c r="AZ15" s="42">
        <f t="shared" si="29"/>
        <v>0</v>
      </c>
      <c r="BA15" s="42">
        <f t="shared" si="30"/>
        <v>0</v>
      </c>
      <c r="BB15" s="42">
        <f t="shared" si="31"/>
        <v>0</v>
      </c>
      <c r="BC15" s="42">
        <f t="shared" si="32"/>
        <v>0</v>
      </c>
      <c r="BD15" s="42">
        <f t="shared" si="33"/>
        <v>0</v>
      </c>
      <c r="BE15" s="42">
        <f t="shared" si="34"/>
        <v>0</v>
      </c>
      <c r="BF15" s="42">
        <f t="shared" si="35"/>
        <v>0</v>
      </c>
      <c r="BG15" s="42">
        <f t="shared" si="36"/>
        <v>0</v>
      </c>
      <c r="BH15" s="42">
        <f t="shared" si="37"/>
        <v>0</v>
      </c>
      <c r="BI15" s="42">
        <f t="shared" si="38"/>
        <v>0</v>
      </c>
      <c r="BJ15" s="42">
        <f t="shared" si="39"/>
        <v>0</v>
      </c>
      <c r="BK15" s="42">
        <f t="shared" si="40"/>
        <v>0</v>
      </c>
      <c r="BL15" s="42">
        <f t="shared" si="41"/>
        <v>0</v>
      </c>
      <c r="BM15" s="42">
        <f t="shared" si="42"/>
        <v>0</v>
      </c>
      <c r="BN15" s="42">
        <f t="shared" si="43"/>
        <v>0</v>
      </c>
      <c r="BO15" s="42">
        <f t="shared" si="44"/>
        <v>0</v>
      </c>
      <c r="BP15" s="42">
        <f t="shared" si="45"/>
        <v>0</v>
      </c>
      <c r="BQ15" s="42">
        <f t="shared" si="46"/>
        <v>20</v>
      </c>
      <c r="BR15" s="42">
        <f t="shared" si="47"/>
        <v>0</v>
      </c>
      <c r="BS15" s="42">
        <f t="shared" si="48"/>
        <v>0</v>
      </c>
      <c r="BT15" s="42">
        <f t="shared" si="49"/>
        <v>40</v>
      </c>
      <c r="BU15" s="42">
        <f t="shared" si="50"/>
        <v>0</v>
      </c>
      <c r="BV15" s="42">
        <f t="shared" si="51"/>
        <v>0</v>
      </c>
      <c r="BW15" s="42">
        <f t="shared" si="52"/>
        <v>0</v>
      </c>
      <c r="BX15" s="42">
        <f t="shared" si="53"/>
        <v>0</v>
      </c>
      <c r="BY15" s="42">
        <f t="shared" si="54"/>
        <v>0</v>
      </c>
      <c r="BZ15" s="42">
        <f t="shared" si="55"/>
        <v>0</v>
      </c>
      <c r="CA15" s="42">
        <f t="shared" si="56"/>
        <v>0</v>
      </c>
      <c r="CB15" s="42">
        <f t="shared" si="57"/>
        <v>0</v>
      </c>
      <c r="CC15" s="42">
        <f t="shared" si="58"/>
        <v>0</v>
      </c>
      <c r="CD15" s="42">
        <f t="shared" si="59"/>
        <v>0</v>
      </c>
      <c r="CE15" s="42">
        <f t="shared" si="60"/>
        <v>0</v>
      </c>
      <c r="CF15" s="42">
        <f t="shared" si="61"/>
        <v>0</v>
      </c>
      <c r="CG15" s="42">
        <f t="shared" si="62"/>
        <v>0</v>
      </c>
      <c r="CH15" s="42">
        <f t="shared" si="63"/>
        <v>0</v>
      </c>
      <c r="CI15" s="42">
        <f t="shared" si="64"/>
        <v>0</v>
      </c>
      <c r="CJ15" s="42">
        <f t="shared" si="65"/>
        <v>0</v>
      </c>
      <c r="CK15" s="42">
        <f t="shared" si="66"/>
        <v>0</v>
      </c>
      <c r="CL15" s="42">
        <f t="shared" si="67"/>
        <v>0</v>
      </c>
      <c r="CM15" s="42">
        <f t="shared" si="68"/>
        <v>0</v>
      </c>
      <c r="CN15" s="42">
        <f t="shared" si="69"/>
        <v>0</v>
      </c>
      <c r="CO15" s="42">
        <f t="shared" si="70"/>
        <v>0</v>
      </c>
      <c r="CP15" s="42">
        <f t="shared" si="71"/>
        <v>0</v>
      </c>
      <c r="CQ15" s="42">
        <f t="shared" si="72"/>
        <v>0</v>
      </c>
      <c r="CR15" s="42">
        <f t="shared" si="73"/>
        <v>0</v>
      </c>
      <c r="CS15" s="42">
        <f t="shared" si="74"/>
        <v>0</v>
      </c>
      <c r="CT15" s="42">
        <f t="shared" si="75"/>
        <v>0</v>
      </c>
      <c r="CU15" s="42">
        <f t="shared" si="76"/>
        <v>0</v>
      </c>
      <c r="CV15" s="42">
        <f t="shared" si="77"/>
        <v>0</v>
      </c>
      <c r="CW15" s="42">
        <f t="shared" si="78"/>
        <v>0</v>
      </c>
      <c r="CX15" s="42">
        <f t="shared" si="79"/>
        <v>0</v>
      </c>
      <c r="CY15" s="42">
        <f t="shared" si="80"/>
        <v>0</v>
      </c>
      <c r="CZ15" s="42">
        <f t="shared" si="81"/>
        <v>0</v>
      </c>
      <c r="DA15" s="42">
        <f t="shared" si="82"/>
        <v>0</v>
      </c>
      <c r="DB15" s="42">
        <f t="shared" si="83"/>
        <v>0</v>
      </c>
      <c r="DC15" s="42">
        <f t="shared" si="84"/>
        <v>0</v>
      </c>
      <c r="DD15" s="42">
        <f t="shared" si="85"/>
        <v>0</v>
      </c>
      <c r="DE15" s="42">
        <f t="shared" si="86"/>
        <v>0</v>
      </c>
      <c r="DF15" s="42">
        <f t="shared" si="87"/>
        <v>0</v>
      </c>
      <c r="DG15" s="42">
        <f t="shared" si="88"/>
        <v>0</v>
      </c>
      <c r="DH15" s="42">
        <f t="shared" si="89"/>
        <v>40</v>
      </c>
      <c r="DI15" s="42">
        <f t="shared" si="90"/>
        <v>0</v>
      </c>
      <c r="DJ15" s="42">
        <f t="shared" si="91"/>
        <v>0</v>
      </c>
      <c r="DK15" s="42">
        <f t="shared" si="92"/>
        <v>40</v>
      </c>
      <c r="DL15" s="42">
        <f t="shared" si="93"/>
        <v>0</v>
      </c>
      <c r="DM15" s="42">
        <f t="shared" si="94"/>
        <v>0</v>
      </c>
      <c r="DN15" s="42">
        <f t="shared" si="95"/>
        <v>0</v>
      </c>
      <c r="DO15" s="42">
        <f t="shared" si="96"/>
        <v>0</v>
      </c>
      <c r="DP15" s="42">
        <f t="shared" si="97"/>
        <v>0</v>
      </c>
      <c r="DQ15" s="42">
        <f t="shared" si="98"/>
        <v>0</v>
      </c>
      <c r="DR15" s="42">
        <f t="shared" si="99"/>
        <v>0</v>
      </c>
      <c r="DS15" s="42">
        <f t="shared" si="100"/>
        <v>0</v>
      </c>
      <c r="DT15" s="42">
        <f t="shared" si="101"/>
        <v>0</v>
      </c>
      <c r="DU15" s="42">
        <f t="shared" si="102"/>
        <v>0</v>
      </c>
      <c r="DV15" s="42">
        <f t="shared" si="103"/>
        <v>0</v>
      </c>
      <c r="DW15" s="42">
        <f t="shared" si="104"/>
        <v>0</v>
      </c>
      <c r="DX15" s="42">
        <f t="shared" si="105"/>
        <v>0</v>
      </c>
      <c r="DY15" s="42">
        <f t="shared" si="106"/>
        <v>0</v>
      </c>
      <c r="DZ15" s="42">
        <f t="shared" si="107"/>
        <v>0</v>
      </c>
      <c r="EA15" s="42">
        <f t="shared" si="108"/>
        <v>0</v>
      </c>
      <c r="EB15" s="42">
        <f t="shared" si="109"/>
        <v>0</v>
      </c>
      <c r="EC15" s="42">
        <f t="shared" si="110"/>
        <v>0</v>
      </c>
      <c r="ED15" s="42">
        <f t="shared" si="111"/>
        <v>0</v>
      </c>
      <c r="EE15" s="42">
        <f t="shared" si="112"/>
        <v>0</v>
      </c>
      <c r="EF15" s="42">
        <f t="shared" si="113"/>
        <v>0</v>
      </c>
      <c r="EG15" s="42">
        <f t="shared" si="114"/>
        <v>0</v>
      </c>
      <c r="EH15" s="42">
        <f t="shared" si="115"/>
        <v>0</v>
      </c>
      <c r="EI15" s="42">
        <f t="shared" si="116"/>
        <v>0</v>
      </c>
      <c r="EJ15" s="42">
        <f t="shared" si="117"/>
        <v>0</v>
      </c>
      <c r="EK15" s="42">
        <f t="shared" si="118"/>
        <v>0</v>
      </c>
      <c r="EL15" s="42">
        <f t="shared" si="119"/>
        <v>0</v>
      </c>
      <c r="EM15" s="42">
        <f t="shared" si="120"/>
        <v>0</v>
      </c>
      <c r="EN15" s="42">
        <f t="shared" si="121"/>
        <v>0</v>
      </c>
      <c r="EO15" s="42">
        <f t="shared" si="122"/>
        <v>0</v>
      </c>
      <c r="EP15" s="42">
        <f t="shared" si="123"/>
        <v>0</v>
      </c>
      <c r="EQ15" s="42">
        <f t="shared" si="124"/>
        <v>0</v>
      </c>
      <c r="ER15" s="42">
        <f t="shared" si="125"/>
        <v>0</v>
      </c>
      <c r="ES15" s="42">
        <f t="shared" si="126"/>
        <v>0</v>
      </c>
      <c r="ET15" s="42">
        <f t="shared" si="127"/>
        <v>0</v>
      </c>
      <c r="EU15" s="42">
        <f t="shared" si="128"/>
        <v>0</v>
      </c>
      <c r="EV15" s="42">
        <f t="shared" si="129"/>
        <v>0</v>
      </c>
      <c r="EW15" s="42">
        <f t="shared" si="130"/>
        <v>0</v>
      </c>
      <c r="EX15" s="42">
        <f t="shared" si="131"/>
        <v>0</v>
      </c>
      <c r="EY15" s="42">
        <f>SUM(DI15:EX15)</f>
        <v>40</v>
      </c>
      <c r="EZ15" s="42"/>
      <c r="FA15" s="42">
        <f t="shared" si="132"/>
        <v>3</v>
      </c>
      <c r="FB15" s="42">
        <f t="shared" si="133"/>
        <v>3</v>
      </c>
      <c r="FC15" s="42"/>
      <c r="FD15" s="42">
        <f t="shared" si="134"/>
        <v>3</v>
      </c>
      <c r="FE15" s="42" t="e">
        <f>IF(T15=#REF!,IF(J15&lt;#REF!,#REF!,FI15),#REF!)</f>
        <v>#REF!</v>
      </c>
      <c r="FF15" s="42" t="e">
        <f>IF(T15=#REF!,IF(J15&lt;#REF!,0,1))</f>
        <v>#REF!</v>
      </c>
      <c r="FG15" s="42" t="e">
        <f>IF(AND(FD15&gt;=21,FD15&lt;&gt;0),FD15,IF(T15&lt;#REF!,"СТОП",FE15+FF15))</f>
        <v>#REF!</v>
      </c>
      <c r="FH15" s="42"/>
      <c r="FI15" s="42">
        <v>15</v>
      </c>
      <c r="FJ15" s="42">
        <v>16</v>
      </c>
      <c r="FK15" s="42"/>
      <c r="FL15" s="44">
        <f t="shared" si="135"/>
        <v>0</v>
      </c>
      <c r="FM15" s="44">
        <f t="shared" si="136"/>
        <v>0</v>
      </c>
      <c r="FN15" s="44">
        <f t="shared" si="137"/>
        <v>20</v>
      </c>
      <c r="FO15" s="44">
        <f t="shared" si="138"/>
        <v>0</v>
      </c>
      <c r="FP15" s="44">
        <f t="shared" si="139"/>
        <v>0</v>
      </c>
      <c r="FQ15" s="44">
        <f t="shared" si="140"/>
        <v>0</v>
      </c>
      <c r="FR15" s="44">
        <f t="shared" si="141"/>
        <v>0</v>
      </c>
      <c r="FS15" s="44">
        <f t="shared" si="142"/>
        <v>0</v>
      </c>
      <c r="FT15" s="44">
        <f t="shared" si="143"/>
        <v>0</v>
      </c>
      <c r="FU15" s="44">
        <f t="shared" si="144"/>
        <v>0</v>
      </c>
      <c r="FV15" s="44">
        <f t="shared" si="145"/>
        <v>0</v>
      </c>
      <c r="FW15" s="44">
        <f t="shared" si="146"/>
        <v>0</v>
      </c>
      <c r="FX15" s="44">
        <f t="shared" si="147"/>
        <v>0</v>
      </c>
      <c r="FY15" s="44">
        <f t="shared" si="148"/>
        <v>0</v>
      </c>
      <c r="FZ15" s="44">
        <f t="shared" si="149"/>
        <v>0</v>
      </c>
      <c r="GA15" s="44">
        <f t="shared" si="150"/>
        <v>0</v>
      </c>
      <c r="GB15" s="44">
        <f t="shared" si="151"/>
        <v>0</v>
      </c>
      <c r="GC15" s="44">
        <f t="shared" si="152"/>
        <v>0</v>
      </c>
      <c r="GD15" s="44">
        <f t="shared" si="153"/>
        <v>0</v>
      </c>
      <c r="GE15" s="44">
        <f t="shared" si="154"/>
        <v>0</v>
      </c>
      <c r="GF15" s="44">
        <f t="shared" si="155"/>
        <v>0</v>
      </c>
      <c r="GG15" s="44">
        <f t="shared" si="156"/>
        <v>0</v>
      </c>
      <c r="GH15" s="44">
        <f>SUM(FL15:GG15)</f>
        <v>20</v>
      </c>
      <c r="GI15" s="44">
        <f t="shared" si="157"/>
        <v>0</v>
      </c>
      <c r="GJ15" s="44">
        <f t="shared" si="158"/>
        <v>0</v>
      </c>
      <c r="GK15" s="44">
        <f t="shared" si="159"/>
        <v>20</v>
      </c>
      <c r="GL15" s="44">
        <f t="shared" si="160"/>
        <v>0</v>
      </c>
      <c r="GM15" s="44">
        <f t="shared" si="161"/>
        <v>0</v>
      </c>
      <c r="GN15" s="44">
        <f t="shared" si="162"/>
        <v>0</v>
      </c>
      <c r="GO15" s="44">
        <f t="shared" si="163"/>
        <v>0</v>
      </c>
      <c r="GP15" s="44">
        <f t="shared" si="164"/>
        <v>0</v>
      </c>
      <c r="GQ15" s="44">
        <f t="shared" si="165"/>
        <v>0</v>
      </c>
      <c r="GR15" s="44">
        <f t="shared" si="166"/>
        <v>0</v>
      </c>
      <c r="GS15" s="44">
        <f t="shared" si="167"/>
        <v>0</v>
      </c>
      <c r="GT15" s="44">
        <f t="shared" si="168"/>
        <v>0</v>
      </c>
      <c r="GU15" s="44">
        <f t="shared" si="169"/>
        <v>0</v>
      </c>
      <c r="GV15" s="44">
        <f t="shared" si="170"/>
        <v>0</v>
      </c>
      <c r="GW15" s="44">
        <f t="shared" si="171"/>
        <v>0</v>
      </c>
      <c r="GX15" s="44">
        <f t="shared" si="172"/>
        <v>0</v>
      </c>
      <c r="GY15" s="44">
        <f t="shared" si="173"/>
        <v>0</v>
      </c>
      <c r="GZ15" s="44">
        <f t="shared" si="174"/>
        <v>0</v>
      </c>
      <c r="HA15" s="44">
        <f t="shared" si="175"/>
        <v>0</v>
      </c>
      <c r="HB15" s="44">
        <f t="shared" si="176"/>
        <v>0</v>
      </c>
      <c r="HC15" s="44">
        <f t="shared" si="177"/>
        <v>0</v>
      </c>
      <c r="HD15" s="44">
        <f t="shared" si="178"/>
        <v>0</v>
      </c>
      <c r="HE15" s="44">
        <f>SUM(GI15:HD15)</f>
        <v>20</v>
      </c>
      <c r="HF15" s="44">
        <f t="shared" si="179"/>
        <v>0</v>
      </c>
      <c r="HG15" s="44">
        <f t="shared" si="180"/>
        <v>0</v>
      </c>
      <c r="HH15" s="44">
        <f t="shared" si="181"/>
        <v>95</v>
      </c>
      <c r="HI15" s="44">
        <f t="shared" si="182"/>
        <v>0</v>
      </c>
      <c r="HJ15" s="44">
        <f t="shared" si="183"/>
        <v>0</v>
      </c>
      <c r="HK15" s="44">
        <f t="shared" si="184"/>
        <v>0</v>
      </c>
      <c r="HL15" s="44">
        <f t="shared" si="185"/>
        <v>0</v>
      </c>
      <c r="HM15" s="44">
        <f t="shared" si="186"/>
        <v>0</v>
      </c>
      <c r="HN15" s="44">
        <f t="shared" si="187"/>
        <v>0</v>
      </c>
      <c r="HO15" s="44">
        <f t="shared" si="188"/>
        <v>0</v>
      </c>
      <c r="HP15" s="44">
        <f t="shared" si="189"/>
        <v>0</v>
      </c>
      <c r="HQ15" s="44">
        <f t="shared" si="190"/>
        <v>0</v>
      </c>
      <c r="HR15" s="44">
        <f t="shared" si="191"/>
        <v>0</v>
      </c>
      <c r="HS15" s="44">
        <f t="shared" si="192"/>
        <v>0</v>
      </c>
      <c r="HT15" s="44">
        <f t="shared" si="193"/>
        <v>0</v>
      </c>
      <c r="HU15" s="44">
        <f t="shared" si="194"/>
        <v>0</v>
      </c>
      <c r="HV15" s="44">
        <f t="shared" si="195"/>
        <v>0</v>
      </c>
      <c r="HW15" s="44">
        <f t="shared" si="196"/>
        <v>0</v>
      </c>
      <c r="HX15" s="44">
        <f t="shared" si="197"/>
        <v>0</v>
      </c>
      <c r="HY15" s="44">
        <f t="shared" si="198"/>
        <v>0</v>
      </c>
      <c r="HZ15" s="44">
        <f t="shared" si="199"/>
        <v>0</v>
      </c>
      <c r="IA15" s="44">
        <f t="shared" si="200"/>
        <v>0</v>
      </c>
      <c r="IB15" s="44">
        <f>SUM(HF15:IA15)</f>
        <v>95</v>
      </c>
      <c r="IC15" s="44">
        <f t="shared" si="201"/>
        <v>0</v>
      </c>
      <c r="ID15" s="44">
        <f t="shared" si="202"/>
        <v>0</v>
      </c>
      <c r="IE15" s="44">
        <f t="shared" si="203"/>
        <v>95</v>
      </c>
      <c r="IF15" s="44">
        <f t="shared" si="204"/>
        <v>0</v>
      </c>
      <c r="IG15" s="44">
        <f t="shared" si="205"/>
        <v>0</v>
      </c>
      <c r="IH15" s="44">
        <f t="shared" si="206"/>
        <v>0</v>
      </c>
      <c r="II15" s="44">
        <f t="shared" si="207"/>
        <v>0</v>
      </c>
      <c r="IJ15" s="44">
        <f t="shared" si="208"/>
        <v>0</v>
      </c>
      <c r="IK15" s="44">
        <f t="shared" si="209"/>
        <v>0</v>
      </c>
      <c r="IL15" s="44">
        <f t="shared" si="210"/>
        <v>0</v>
      </c>
      <c r="IM15" s="44">
        <f t="shared" si="211"/>
        <v>0</v>
      </c>
      <c r="IN15" s="44">
        <f t="shared" si="212"/>
        <v>0</v>
      </c>
      <c r="IO15" s="44">
        <f t="shared" si="213"/>
        <v>0</v>
      </c>
      <c r="IP15" s="44">
        <f t="shared" si="214"/>
        <v>0</v>
      </c>
      <c r="IQ15" s="44">
        <f t="shared" si="215"/>
        <v>0</v>
      </c>
      <c r="IR15" s="44">
        <f t="shared" si="216"/>
        <v>0</v>
      </c>
      <c r="IS15" s="44">
        <f t="shared" si="217"/>
        <v>0</v>
      </c>
      <c r="IT15" s="44">
        <f t="shared" si="218"/>
        <v>0</v>
      </c>
      <c r="IU15" s="44">
        <f t="shared" si="219"/>
        <v>0</v>
      </c>
      <c r="IV15" s="44">
        <f t="shared" si="220"/>
        <v>0</v>
      </c>
    </row>
    <row r="16" spans="1:256" s="3" customFormat="1" ht="99.75" customHeight="1" thickBot="1">
      <c r="A16" s="61">
        <v>6</v>
      </c>
      <c r="B16" s="89">
        <v>150</v>
      </c>
      <c r="C16" s="90" t="s">
        <v>65</v>
      </c>
      <c r="D16" s="88" t="s">
        <v>29</v>
      </c>
      <c r="E16" s="91" t="s">
        <v>66</v>
      </c>
      <c r="F16" s="92" t="s">
        <v>40</v>
      </c>
      <c r="G16" s="88" t="s">
        <v>49</v>
      </c>
      <c r="H16" s="78">
        <v>4</v>
      </c>
      <c r="I16" s="86">
        <f t="shared" si="221"/>
        <v>18</v>
      </c>
      <c r="J16" s="79">
        <v>4</v>
      </c>
      <c r="K16" s="86">
        <f t="shared" si="222"/>
        <v>18</v>
      </c>
      <c r="L16" s="78">
        <v>9</v>
      </c>
      <c r="M16" s="86">
        <f t="shared" si="223"/>
        <v>12</v>
      </c>
      <c r="N16" s="79">
        <v>8</v>
      </c>
      <c r="O16" s="86">
        <f t="shared" si="224"/>
        <v>13</v>
      </c>
      <c r="P16" s="78"/>
      <c r="Q16" s="85">
        <f t="shared" si="225"/>
        <v>0</v>
      </c>
      <c r="R16" s="79"/>
      <c r="S16" s="85">
        <f t="shared" si="226"/>
        <v>0</v>
      </c>
      <c r="T16" s="83">
        <f t="shared" si="227"/>
        <v>61</v>
      </c>
      <c r="U16" s="41"/>
      <c r="V16" s="42"/>
      <c r="W16" s="43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3" customFormat="1" ht="99.75" customHeight="1" thickBot="1">
      <c r="A17" s="55">
        <v>7</v>
      </c>
      <c r="B17" s="68">
        <v>759</v>
      </c>
      <c r="C17" s="66" t="s">
        <v>76</v>
      </c>
      <c r="D17" s="58" t="s">
        <v>26</v>
      </c>
      <c r="E17" s="59" t="s">
        <v>39</v>
      </c>
      <c r="F17" s="60" t="s">
        <v>41</v>
      </c>
      <c r="G17" s="58" t="s">
        <v>44</v>
      </c>
      <c r="H17" s="78">
        <v>11</v>
      </c>
      <c r="I17" s="86">
        <f t="shared" si="221"/>
        <v>10</v>
      </c>
      <c r="J17" s="79">
        <v>7</v>
      </c>
      <c r="K17" s="86">
        <f t="shared" si="222"/>
        <v>14</v>
      </c>
      <c r="L17" s="78">
        <v>5</v>
      </c>
      <c r="M17" s="86">
        <f t="shared" si="223"/>
        <v>16</v>
      </c>
      <c r="N17" s="79">
        <v>12</v>
      </c>
      <c r="O17" s="86">
        <f t="shared" si="224"/>
        <v>9</v>
      </c>
      <c r="P17" s="78"/>
      <c r="Q17" s="85">
        <f t="shared" si="225"/>
        <v>0</v>
      </c>
      <c r="R17" s="79"/>
      <c r="S17" s="85">
        <f t="shared" si="226"/>
        <v>0</v>
      </c>
      <c r="T17" s="83">
        <f t="shared" si="227"/>
        <v>49</v>
      </c>
      <c r="U17" s="41">
        <f>I17+K17</f>
        <v>24</v>
      </c>
      <c r="V17" s="42"/>
      <c r="W17" s="43"/>
      <c r="X17" s="42">
        <f>IF(H17=1,25,0)</f>
        <v>0</v>
      </c>
      <c r="Y17" s="42">
        <f>IF(H17=2,22,0)</f>
        <v>0</v>
      </c>
      <c r="Z17" s="42">
        <f>IF(H17=3,20,0)</f>
        <v>0</v>
      </c>
      <c r="AA17" s="42">
        <f>IF(H17=4,18,0)</f>
        <v>0</v>
      </c>
      <c r="AB17" s="42">
        <f>IF(H17=5,16,0)</f>
        <v>0</v>
      </c>
      <c r="AC17" s="42">
        <f>IF(H17=6,15,0)</f>
        <v>0</v>
      </c>
      <c r="AD17" s="42">
        <f>IF(H17=7,14,0)</f>
        <v>0</v>
      </c>
      <c r="AE17" s="42">
        <f>IF(H17=8,13,0)</f>
        <v>0</v>
      </c>
      <c r="AF17" s="42">
        <f>IF(H17=9,12,0)</f>
        <v>0</v>
      </c>
      <c r="AG17" s="42">
        <f>IF(H17=10,11,0)</f>
        <v>0</v>
      </c>
      <c r="AH17" s="42">
        <f>IF(H17=11,10,0)</f>
        <v>10</v>
      </c>
      <c r="AI17" s="42">
        <f>IF(H17=12,9,0)</f>
        <v>0</v>
      </c>
      <c r="AJ17" s="42">
        <f>IF(H17=13,8,0)</f>
        <v>0</v>
      </c>
      <c r="AK17" s="42">
        <f>IF(H17=14,7,0)</f>
        <v>0</v>
      </c>
      <c r="AL17" s="42">
        <f>IF(H17=15,6,0)</f>
        <v>0</v>
      </c>
      <c r="AM17" s="42">
        <f>IF(H17=16,5,0)</f>
        <v>0</v>
      </c>
      <c r="AN17" s="42">
        <f>IF(H17=17,4,0)</f>
        <v>0</v>
      </c>
      <c r="AO17" s="42">
        <f>IF(H17=18,3,0)</f>
        <v>0</v>
      </c>
      <c r="AP17" s="42">
        <f>IF(H17=19,2,0)</f>
        <v>0</v>
      </c>
      <c r="AQ17" s="42">
        <f>IF(H17=20,1,0)</f>
        <v>0</v>
      </c>
      <c r="AR17" s="42">
        <f>IF(H17&gt;20,0,0)</f>
        <v>0</v>
      </c>
      <c r="AS17" s="42">
        <f>IF(H17="сх",0,0)</f>
        <v>0</v>
      </c>
      <c r="AT17" s="42">
        <f>SUM(X17:AR17)</f>
        <v>10</v>
      </c>
      <c r="AU17" s="42">
        <f>IF(J17=1,25,0)</f>
        <v>0</v>
      </c>
      <c r="AV17" s="42">
        <f>IF(J17=2,22,0)</f>
        <v>0</v>
      </c>
      <c r="AW17" s="42">
        <f>IF(J17=3,20,0)</f>
        <v>0</v>
      </c>
      <c r="AX17" s="42">
        <f>IF(J17=4,18,0)</f>
        <v>0</v>
      </c>
      <c r="AY17" s="42">
        <f>IF(J17=5,16,0)</f>
        <v>0</v>
      </c>
      <c r="AZ17" s="42">
        <f>IF(J17=6,15,0)</f>
        <v>0</v>
      </c>
      <c r="BA17" s="42">
        <f>IF(J17=7,14,0)</f>
        <v>14</v>
      </c>
      <c r="BB17" s="42">
        <f>IF(J17=8,13,0)</f>
        <v>0</v>
      </c>
      <c r="BC17" s="42">
        <f>IF(J17=9,12,0)</f>
        <v>0</v>
      </c>
      <c r="BD17" s="42">
        <f>IF(J17=10,11,0)</f>
        <v>0</v>
      </c>
      <c r="BE17" s="42">
        <f>IF(J17=11,10,0)</f>
        <v>0</v>
      </c>
      <c r="BF17" s="42">
        <f>IF(J17=12,9,0)</f>
        <v>0</v>
      </c>
      <c r="BG17" s="42">
        <f>IF(J17=13,8,0)</f>
        <v>0</v>
      </c>
      <c r="BH17" s="42">
        <f>IF(J17=14,7,0)</f>
        <v>0</v>
      </c>
      <c r="BI17" s="42">
        <f>IF(J17=15,6,0)</f>
        <v>0</v>
      </c>
      <c r="BJ17" s="42">
        <f>IF(J17=16,5,0)</f>
        <v>0</v>
      </c>
      <c r="BK17" s="42">
        <f>IF(J17=17,4,0)</f>
        <v>0</v>
      </c>
      <c r="BL17" s="42">
        <f>IF(J17=18,3,0)</f>
        <v>0</v>
      </c>
      <c r="BM17" s="42">
        <f>IF(J17=19,2,0)</f>
        <v>0</v>
      </c>
      <c r="BN17" s="42">
        <f>IF(J17=20,1,0)</f>
        <v>0</v>
      </c>
      <c r="BO17" s="42">
        <f>IF(J17&gt;20,0,0)</f>
        <v>0</v>
      </c>
      <c r="BP17" s="42">
        <f>IF(J17="сх",0,0)</f>
        <v>0</v>
      </c>
      <c r="BQ17" s="42">
        <f>SUM(AU17:BO17)</f>
        <v>14</v>
      </c>
      <c r="BR17" s="42">
        <f>IF(H17=1,45,0)</f>
        <v>0</v>
      </c>
      <c r="BS17" s="42">
        <f>IF(H17=2,42,0)</f>
        <v>0</v>
      </c>
      <c r="BT17" s="42">
        <f>IF(H17=3,40,0)</f>
        <v>0</v>
      </c>
      <c r="BU17" s="42">
        <f>IF(H17=4,38,0)</f>
        <v>0</v>
      </c>
      <c r="BV17" s="42">
        <f>IF(H17=5,36,0)</f>
        <v>0</v>
      </c>
      <c r="BW17" s="42">
        <f>IF(H17=6,35,0)</f>
        <v>0</v>
      </c>
      <c r="BX17" s="42">
        <f>IF(H17=7,34,0)</f>
        <v>0</v>
      </c>
      <c r="BY17" s="42">
        <f>IF(H17=8,33,0)</f>
        <v>0</v>
      </c>
      <c r="BZ17" s="42">
        <f>IF(H17=9,32,0)</f>
        <v>0</v>
      </c>
      <c r="CA17" s="42">
        <f>IF(H17=10,31,0)</f>
        <v>0</v>
      </c>
      <c r="CB17" s="42">
        <f>IF(H17=11,30,0)</f>
        <v>30</v>
      </c>
      <c r="CC17" s="42">
        <f>IF(H17=12,29,0)</f>
        <v>0</v>
      </c>
      <c r="CD17" s="42">
        <f>IF(H17=13,28,0)</f>
        <v>0</v>
      </c>
      <c r="CE17" s="42">
        <f>IF(H17=14,27,0)</f>
        <v>0</v>
      </c>
      <c r="CF17" s="42">
        <f>IF(H17=15,26,0)</f>
        <v>0</v>
      </c>
      <c r="CG17" s="42">
        <f>IF(H17=16,25,0)</f>
        <v>0</v>
      </c>
      <c r="CH17" s="42">
        <f>IF(H17=17,24,0)</f>
        <v>0</v>
      </c>
      <c r="CI17" s="42">
        <f>IF(H17=18,23,0)</f>
        <v>0</v>
      </c>
      <c r="CJ17" s="42">
        <f>IF(H17=19,22,0)</f>
        <v>0</v>
      </c>
      <c r="CK17" s="42">
        <f>IF(H17=20,21,0)</f>
        <v>0</v>
      </c>
      <c r="CL17" s="42">
        <f>IF(H17=21,20,0)</f>
        <v>0</v>
      </c>
      <c r="CM17" s="42">
        <f>IF(H17=22,19,0)</f>
        <v>0</v>
      </c>
      <c r="CN17" s="42">
        <f>IF(H17=23,18,0)</f>
        <v>0</v>
      </c>
      <c r="CO17" s="42">
        <f>IF(H17=24,17,0)</f>
        <v>0</v>
      </c>
      <c r="CP17" s="42">
        <f>IF(H17=25,16,0)</f>
        <v>0</v>
      </c>
      <c r="CQ17" s="42">
        <f>IF(H17=26,15,0)</f>
        <v>0</v>
      </c>
      <c r="CR17" s="42">
        <f>IF(H17=27,14,0)</f>
        <v>0</v>
      </c>
      <c r="CS17" s="42">
        <f>IF(H17=28,13,0)</f>
        <v>0</v>
      </c>
      <c r="CT17" s="42">
        <f>IF(H17=29,12,0)</f>
        <v>0</v>
      </c>
      <c r="CU17" s="42">
        <f>IF(H17=30,11,0)</f>
        <v>0</v>
      </c>
      <c r="CV17" s="42">
        <f>IF(H17=31,10,0)</f>
        <v>0</v>
      </c>
      <c r="CW17" s="42">
        <f>IF(H17=32,9,0)</f>
        <v>0</v>
      </c>
      <c r="CX17" s="42">
        <f>IF(H17=33,8,0)</f>
        <v>0</v>
      </c>
      <c r="CY17" s="42">
        <f>IF(H17=34,7,0)</f>
        <v>0</v>
      </c>
      <c r="CZ17" s="42">
        <f>IF(H17=35,6,0)</f>
        <v>0</v>
      </c>
      <c r="DA17" s="42">
        <f>IF(H17=36,5,0)</f>
        <v>0</v>
      </c>
      <c r="DB17" s="42">
        <f>IF(H17=37,4,0)</f>
        <v>0</v>
      </c>
      <c r="DC17" s="42">
        <f>IF(H17=38,3,0)</f>
        <v>0</v>
      </c>
      <c r="DD17" s="42">
        <f>IF(H17=39,2,0)</f>
        <v>0</v>
      </c>
      <c r="DE17" s="42">
        <f>IF(H17=40,1,0)</f>
        <v>0</v>
      </c>
      <c r="DF17" s="42">
        <f>IF(H17&gt;20,0,0)</f>
        <v>0</v>
      </c>
      <c r="DG17" s="42">
        <f>IF(H17="сх",0,0)</f>
        <v>0</v>
      </c>
      <c r="DH17" s="42">
        <f>SUM(BR17:DG17)</f>
        <v>30</v>
      </c>
      <c r="DI17" s="42">
        <f>IF(J17=1,45,0)</f>
        <v>0</v>
      </c>
      <c r="DJ17" s="42">
        <f>IF(J17=2,42,0)</f>
        <v>0</v>
      </c>
      <c r="DK17" s="42">
        <f>IF(J17=3,40,0)</f>
        <v>0</v>
      </c>
      <c r="DL17" s="42">
        <f>IF(J17=4,38,0)</f>
        <v>0</v>
      </c>
      <c r="DM17" s="42">
        <f>IF(J17=5,36,0)</f>
        <v>0</v>
      </c>
      <c r="DN17" s="42">
        <f>IF(J17=6,35,0)</f>
        <v>0</v>
      </c>
      <c r="DO17" s="42">
        <f>IF(J17=7,34,0)</f>
        <v>34</v>
      </c>
      <c r="DP17" s="42">
        <f>IF(J17=8,33,0)</f>
        <v>0</v>
      </c>
      <c r="DQ17" s="42">
        <f>IF(J17=9,32,0)</f>
        <v>0</v>
      </c>
      <c r="DR17" s="42">
        <f>IF(J17=10,31,0)</f>
        <v>0</v>
      </c>
      <c r="DS17" s="42">
        <f>IF(J17=11,30,0)</f>
        <v>0</v>
      </c>
      <c r="DT17" s="42">
        <f>IF(J17=12,29,0)</f>
        <v>0</v>
      </c>
      <c r="DU17" s="42">
        <f>IF(J17=13,28,0)</f>
        <v>0</v>
      </c>
      <c r="DV17" s="42">
        <f>IF(J17=14,27,0)</f>
        <v>0</v>
      </c>
      <c r="DW17" s="42">
        <f>IF(J17=15,26,0)</f>
        <v>0</v>
      </c>
      <c r="DX17" s="42">
        <f>IF(J17=16,25,0)</f>
        <v>0</v>
      </c>
      <c r="DY17" s="42">
        <f>IF(J17=17,24,0)</f>
        <v>0</v>
      </c>
      <c r="DZ17" s="42">
        <f>IF(J17=18,23,0)</f>
        <v>0</v>
      </c>
      <c r="EA17" s="42">
        <f>IF(J17=19,22,0)</f>
        <v>0</v>
      </c>
      <c r="EB17" s="42">
        <f>IF(J17=20,21,0)</f>
        <v>0</v>
      </c>
      <c r="EC17" s="42">
        <f>IF(J17=21,20,0)</f>
        <v>0</v>
      </c>
      <c r="ED17" s="42">
        <f>IF(J17=22,19,0)</f>
        <v>0</v>
      </c>
      <c r="EE17" s="42">
        <f>IF(J17=23,18,0)</f>
        <v>0</v>
      </c>
      <c r="EF17" s="42">
        <f>IF(J17=24,17,0)</f>
        <v>0</v>
      </c>
      <c r="EG17" s="42">
        <f>IF(J17=25,16,0)</f>
        <v>0</v>
      </c>
      <c r="EH17" s="42">
        <f>IF(J17=26,15,0)</f>
        <v>0</v>
      </c>
      <c r="EI17" s="42">
        <f>IF(J17=27,14,0)</f>
        <v>0</v>
      </c>
      <c r="EJ17" s="42">
        <f>IF(J17=28,13,0)</f>
        <v>0</v>
      </c>
      <c r="EK17" s="42">
        <f>IF(J17=29,12,0)</f>
        <v>0</v>
      </c>
      <c r="EL17" s="42">
        <f>IF(J17=30,11,0)</f>
        <v>0</v>
      </c>
      <c r="EM17" s="42">
        <f>IF(J17=31,10,0)</f>
        <v>0</v>
      </c>
      <c r="EN17" s="42">
        <f>IF(J17=32,9,0)</f>
        <v>0</v>
      </c>
      <c r="EO17" s="42">
        <f>IF(J17=33,8,0)</f>
        <v>0</v>
      </c>
      <c r="EP17" s="42">
        <f>IF(J17=34,7,0)</f>
        <v>0</v>
      </c>
      <c r="EQ17" s="42">
        <f>IF(J17=35,6,0)</f>
        <v>0</v>
      </c>
      <c r="ER17" s="42">
        <f>IF(J17=36,5,0)</f>
        <v>0</v>
      </c>
      <c r="ES17" s="42">
        <f>IF(J17=37,4,0)</f>
        <v>0</v>
      </c>
      <c r="ET17" s="42">
        <f>IF(J17=38,3,0)</f>
        <v>0</v>
      </c>
      <c r="EU17" s="42">
        <f>IF(J17=39,2,0)</f>
        <v>0</v>
      </c>
      <c r="EV17" s="42">
        <f>IF(J17=40,1,0)</f>
        <v>0</v>
      </c>
      <c r="EW17" s="42">
        <f>IF(J17&gt;20,0,0)</f>
        <v>0</v>
      </c>
      <c r="EX17" s="42">
        <f>IF(J17="сх",0,0)</f>
        <v>0</v>
      </c>
      <c r="EY17" s="42">
        <f>SUM(DI17:EX17)</f>
        <v>34</v>
      </c>
      <c r="EZ17" s="42"/>
      <c r="FA17" s="42">
        <f>IF(H17="сх","ноль",IF(H17&gt;0,H17,"Ноль"))</f>
        <v>11</v>
      </c>
      <c r="FB17" s="42">
        <f>IF(J17="сх","ноль",IF(J17&gt;0,J17,"Ноль"))</f>
        <v>7</v>
      </c>
      <c r="FC17" s="42"/>
      <c r="FD17" s="42">
        <f>MIN(FA17,FB17)</f>
        <v>7</v>
      </c>
      <c r="FE17" s="42" t="e">
        <f>IF(T17=#REF!,IF(J17&lt;#REF!,#REF!,FI17),#REF!)</f>
        <v>#REF!</v>
      </c>
      <c r="FF17" s="42" t="e">
        <f>IF(T17=#REF!,IF(J17&lt;#REF!,0,1))</f>
        <v>#REF!</v>
      </c>
      <c r="FG17" s="42" t="e">
        <f>IF(AND(FD17&gt;=21,FD17&lt;&gt;0),FD17,IF(T17&lt;#REF!,"СТОП",FE17+FF17))</f>
        <v>#REF!</v>
      </c>
      <c r="FH17" s="42"/>
      <c r="FI17" s="42">
        <v>15</v>
      </c>
      <c r="FJ17" s="42">
        <v>16</v>
      </c>
      <c r="FK17" s="42"/>
      <c r="FL17" s="44">
        <f>IF(H17=1,25,0)</f>
        <v>0</v>
      </c>
      <c r="FM17" s="44">
        <f>IF(H17=2,22,0)</f>
        <v>0</v>
      </c>
      <c r="FN17" s="44">
        <f>IF(H17=3,20,0)</f>
        <v>0</v>
      </c>
      <c r="FO17" s="44">
        <f>IF(H17=4,18,0)</f>
        <v>0</v>
      </c>
      <c r="FP17" s="44">
        <f>IF(H17=5,16,0)</f>
        <v>0</v>
      </c>
      <c r="FQ17" s="44">
        <f>IF(H17=6,15,0)</f>
        <v>0</v>
      </c>
      <c r="FR17" s="44">
        <f>IF(H17=7,14,0)</f>
        <v>0</v>
      </c>
      <c r="FS17" s="44">
        <f>IF(H17=8,13,0)</f>
        <v>0</v>
      </c>
      <c r="FT17" s="44">
        <f>IF(H17=9,12,0)</f>
        <v>0</v>
      </c>
      <c r="FU17" s="44">
        <f>IF(H17=10,11,0)</f>
        <v>0</v>
      </c>
      <c r="FV17" s="44">
        <f>IF(H17=11,10,0)</f>
        <v>10</v>
      </c>
      <c r="FW17" s="44">
        <f>IF(H17=12,9,0)</f>
        <v>0</v>
      </c>
      <c r="FX17" s="44">
        <f>IF(H17=13,8,0)</f>
        <v>0</v>
      </c>
      <c r="FY17" s="44">
        <f>IF(H17=14,7,0)</f>
        <v>0</v>
      </c>
      <c r="FZ17" s="44">
        <f>IF(H17=15,6,0)</f>
        <v>0</v>
      </c>
      <c r="GA17" s="44">
        <f>IF(H17=16,5,0)</f>
        <v>0</v>
      </c>
      <c r="GB17" s="44">
        <f>IF(H17=17,4,0)</f>
        <v>0</v>
      </c>
      <c r="GC17" s="44">
        <f>IF(H17=18,3,0)</f>
        <v>0</v>
      </c>
      <c r="GD17" s="44">
        <f>IF(H17=19,2,0)</f>
        <v>0</v>
      </c>
      <c r="GE17" s="44">
        <f>IF(H17=20,1,0)</f>
        <v>0</v>
      </c>
      <c r="GF17" s="44">
        <f>IF(H17&gt;20,0,0)</f>
        <v>0</v>
      </c>
      <c r="GG17" s="44">
        <f>IF(H17="сх",0,0)</f>
        <v>0</v>
      </c>
      <c r="GH17" s="44">
        <f>SUM(FL17:GG17)</f>
        <v>10</v>
      </c>
      <c r="GI17" s="44">
        <f>IF(J17=1,25,0)</f>
        <v>0</v>
      </c>
      <c r="GJ17" s="44">
        <f>IF(J17=2,22,0)</f>
        <v>0</v>
      </c>
      <c r="GK17" s="44">
        <f>IF(J17=3,20,0)</f>
        <v>0</v>
      </c>
      <c r="GL17" s="44">
        <f>IF(J17=4,18,0)</f>
        <v>0</v>
      </c>
      <c r="GM17" s="44">
        <f>IF(J17=5,16,0)</f>
        <v>0</v>
      </c>
      <c r="GN17" s="44">
        <f>IF(J17=6,15,0)</f>
        <v>0</v>
      </c>
      <c r="GO17" s="44">
        <f>IF(J17=7,14,0)</f>
        <v>14</v>
      </c>
      <c r="GP17" s="44">
        <f>IF(J17=8,13,0)</f>
        <v>0</v>
      </c>
      <c r="GQ17" s="44">
        <f>IF(J17=9,12,0)</f>
        <v>0</v>
      </c>
      <c r="GR17" s="44">
        <f>IF(J17=10,11,0)</f>
        <v>0</v>
      </c>
      <c r="GS17" s="44">
        <f>IF(J17=11,10,0)</f>
        <v>0</v>
      </c>
      <c r="GT17" s="44">
        <f>IF(J17=12,9,0)</f>
        <v>0</v>
      </c>
      <c r="GU17" s="44">
        <f>IF(J17=13,8,0)</f>
        <v>0</v>
      </c>
      <c r="GV17" s="44">
        <f>IF(J17=14,7,0)</f>
        <v>0</v>
      </c>
      <c r="GW17" s="44">
        <f>IF(J17=15,6,0)</f>
        <v>0</v>
      </c>
      <c r="GX17" s="44">
        <f>IF(J17=16,5,0)</f>
        <v>0</v>
      </c>
      <c r="GY17" s="44">
        <f>IF(J17=17,4,0)</f>
        <v>0</v>
      </c>
      <c r="GZ17" s="44">
        <f>IF(J17=18,3,0)</f>
        <v>0</v>
      </c>
      <c r="HA17" s="44">
        <f>IF(J17=19,2,0)</f>
        <v>0</v>
      </c>
      <c r="HB17" s="44">
        <f>IF(J17=20,1,0)</f>
        <v>0</v>
      </c>
      <c r="HC17" s="44">
        <f>IF(J17&gt;20,0,0)</f>
        <v>0</v>
      </c>
      <c r="HD17" s="44">
        <f>IF(J17="сх",0,0)</f>
        <v>0</v>
      </c>
      <c r="HE17" s="44">
        <f>SUM(GI17:HD17)</f>
        <v>14</v>
      </c>
      <c r="HF17" s="44">
        <f>IF(H17=1,100,0)</f>
        <v>0</v>
      </c>
      <c r="HG17" s="44">
        <f>IF(H17=2,98,0)</f>
        <v>0</v>
      </c>
      <c r="HH17" s="44">
        <f>IF(H17=3,95,0)</f>
        <v>0</v>
      </c>
      <c r="HI17" s="44">
        <f>IF(H17=4,93,0)</f>
        <v>0</v>
      </c>
      <c r="HJ17" s="44">
        <f>IF(H17=5,90,0)</f>
        <v>0</v>
      </c>
      <c r="HK17" s="44">
        <f>IF(H17=6,88,0)</f>
        <v>0</v>
      </c>
      <c r="HL17" s="44">
        <f>IF(H17=7,85,0)</f>
        <v>0</v>
      </c>
      <c r="HM17" s="44">
        <f>IF(H17=8,83,0)</f>
        <v>0</v>
      </c>
      <c r="HN17" s="44">
        <f>IF(H17=9,80,0)</f>
        <v>0</v>
      </c>
      <c r="HO17" s="44">
        <f>IF(H17=10,78,0)</f>
        <v>0</v>
      </c>
      <c r="HP17" s="44">
        <f>IF(H17=11,75,0)</f>
        <v>75</v>
      </c>
      <c r="HQ17" s="44">
        <f>IF(H17=12,73,0)</f>
        <v>0</v>
      </c>
      <c r="HR17" s="44">
        <f>IF(H17=13,70,0)</f>
        <v>0</v>
      </c>
      <c r="HS17" s="44">
        <f>IF(H17=14,68,0)</f>
        <v>0</v>
      </c>
      <c r="HT17" s="44">
        <f>IF(H17=15,65,0)</f>
        <v>0</v>
      </c>
      <c r="HU17" s="44">
        <f>IF(H17=16,63,0)</f>
        <v>0</v>
      </c>
      <c r="HV17" s="44">
        <f>IF(H17=17,60,0)</f>
        <v>0</v>
      </c>
      <c r="HW17" s="44">
        <f>IF(H17=18,58,0)</f>
        <v>0</v>
      </c>
      <c r="HX17" s="44">
        <f>IF(H17=19,55,0)</f>
        <v>0</v>
      </c>
      <c r="HY17" s="44">
        <f>IF(H17=20,53,0)</f>
        <v>0</v>
      </c>
      <c r="HZ17" s="44">
        <f>IF(H17&gt;20,0,0)</f>
        <v>0</v>
      </c>
      <c r="IA17" s="44">
        <f>IF(H17="сх",0,0)</f>
        <v>0</v>
      </c>
      <c r="IB17" s="44">
        <f>SUM(HF17:IA17)</f>
        <v>75</v>
      </c>
      <c r="IC17" s="44">
        <f>IF(J17=1,100,0)</f>
        <v>0</v>
      </c>
      <c r="ID17" s="44">
        <f>IF(J17=2,98,0)</f>
        <v>0</v>
      </c>
      <c r="IE17" s="44">
        <f>IF(J17=3,95,0)</f>
        <v>0</v>
      </c>
      <c r="IF17" s="44">
        <f>IF(J17=4,93,0)</f>
        <v>0</v>
      </c>
      <c r="IG17" s="44">
        <f>IF(J17=5,90,0)</f>
        <v>0</v>
      </c>
      <c r="IH17" s="44">
        <f>IF(J17=6,88,0)</f>
        <v>0</v>
      </c>
      <c r="II17" s="44">
        <f>IF(J17=7,85,0)</f>
        <v>85</v>
      </c>
      <c r="IJ17" s="44">
        <f>IF(J17=8,83,0)</f>
        <v>0</v>
      </c>
      <c r="IK17" s="44">
        <f>IF(J17=9,80,0)</f>
        <v>0</v>
      </c>
      <c r="IL17" s="44">
        <f>IF(J17=10,78,0)</f>
        <v>0</v>
      </c>
      <c r="IM17" s="44">
        <f>IF(J17=11,75,0)</f>
        <v>0</v>
      </c>
      <c r="IN17" s="44">
        <f>IF(J17=12,73,0)</f>
        <v>0</v>
      </c>
      <c r="IO17" s="44">
        <f>IF(J17=13,70,0)</f>
        <v>0</v>
      </c>
      <c r="IP17" s="44">
        <f>IF(J17=14,68,0)</f>
        <v>0</v>
      </c>
      <c r="IQ17" s="44">
        <f>IF(J17=15,65,0)</f>
        <v>0</v>
      </c>
      <c r="IR17" s="44">
        <f>IF(J17=16,63,0)</f>
        <v>0</v>
      </c>
      <c r="IS17" s="44">
        <f>IF(J17=17,60,0)</f>
        <v>0</v>
      </c>
      <c r="IT17" s="44">
        <f>IF(J17=18,58,0)</f>
        <v>0</v>
      </c>
      <c r="IU17" s="44">
        <f>IF(J17=19,55,0)</f>
        <v>0</v>
      </c>
      <c r="IV17" s="44">
        <f>IF(J17=20,53,0)</f>
        <v>0</v>
      </c>
    </row>
    <row r="18" spans="1:256" s="3" customFormat="1" ht="99.75" customHeight="1" thickBot="1">
      <c r="A18" s="61">
        <v>8</v>
      </c>
      <c r="B18" s="68">
        <v>246</v>
      </c>
      <c r="C18" s="66" t="s">
        <v>69</v>
      </c>
      <c r="D18" s="58" t="s">
        <v>26</v>
      </c>
      <c r="E18" s="59" t="s">
        <v>70</v>
      </c>
      <c r="F18" s="60" t="s">
        <v>71</v>
      </c>
      <c r="G18" s="58" t="s">
        <v>49</v>
      </c>
      <c r="H18" s="78">
        <v>5</v>
      </c>
      <c r="I18" s="86">
        <f t="shared" si="221"/>
        <v>16</v>
      </c>
      <c r="J18" s="79">
        <v>8</v>
      </c>
      <c r="K18" s="86">
        <f t="shared" si="222"/>
        <v>13</v>
      </c>
      <c r="L18" s="78">
        <v>13</v>
      </c>
      <c r="M18" s="86">
        <f t="shared" si="223"/>
        <v>8</v>
      </c>
      <c r="N18" s="79">
        <v>10</v>
      </c>
      <c r="O18" s="86">
        <f t="shared" si="224"/>
        <v>11</v>
      </c>
      <c r="P18" s="78"/>
      <c r="Q18" s="85">
        <f t="shared" si="225"/>
        <v>0</v>
      </c>
      <c r="R18" s="79"/>
      <c r="S18" s="85">
        <f t="shared" si="226"/>
        <v>0</v>
      </c>
      <c r="T18" s="83">
        <f t="shared" si="227"/>
        <v>48</v>
      </c>
      <c r="U18" s="41">
        <f>I18+K18</f>
        <v>29</v>
      </c>
      <c r="V18" s="42"/>
      <c r="W18" s="43"/>
      <c r="X18" s="42">
        <f>IF(H18=1,25,0)</f>
        <v>0</v>
      </c>
      <c r="Y18" s="42">
        <f>IF(H18=2,22,0)</f>
        <v>0</v>
      </c>
      <c r="Z18" s="42">
        <f>IF(H18=3,20,0)</f>
        <v>0</v>
      </c>
      <c r="AA18" s="42">
        <f>IF(H18=4,18,0)</f>
        <v>0</v>
      </c>
      <c r="AB18" s="42">
        <f>IF(H18=5,16,0)</f>
        <v>16</v>
      </c>
      <c r="AC18" s="42">
        <f>IF(H18=6,15,0)</f>
        <v>0</v>
      </c>
      <c r="AD18" s="42">
        <f>IF(H18=7,14,0)</f>
        <v>0</v>
      </c>
      <c r="AE18" s="42">
        <f>IF(H18=8,13,0)</f>
        <v>0</v>
      </c>
      <c r="AF18" s="42">
        <f>IF(H18=9,12,0)</f>
        <v>0</v>
      </c>
      <c r="AG18" s="42">
        <f>IF(H18=10,11,0)</f>
        <v>0</v>
      </c>
      <c r="AH18" s="42">
        <f>IF(H18=11,10,0)</f>
        <v>0</v>
      </c>
      <c r="AI18" s="42">
        <f>IF(H18=12,9,0)</f>
        <v>0</v>
      </c>
      <c r="AJ18" s="42">
        <f>IF(H18=13,8,0)</f>
        <v>0</v>
      </c>
      <c r="AK18" s="42">
        <f>IF(H18=14,7,0)</f>
        <v>0</v>
      </c>
      <c r="AL18" s="42">
        <f>IF(H18=15,6,0)</f>
        <v>0</v>
      </c>
      <c r="AM18" s="42">
        <f>IF(H18=16,5,0)</f>
        <v>0</v>
      </c>
      <c r="AN18" s="42">
        <f>IF(H18=17,4,0)</f>
        <v>0</v>
      </c>
      <c r="AO18" s="42">
        <f>IF(H18=18,3,0)</f>
        <v>0</v>
      </c>
      <c r="AP18" s="42">
        <f>IF(H18=19,2,0)</f>
        <v>0</v>
      </c>
      <c r="AQ18" s="42">
        <f>IF(H18=20,1,0)</f>
        <v>0</v>
      </c>
      <c r="AR18" s="42">
        <f>IF(H18&gt;20,0,0)</f>
        <v>0</v>
      </c>
      <c r="AS18" s="42">
        <f>IF(H18="сх",0,0)</f>
        <v>0</v>
      </c>
      <c r="AT18" s="42">
        <f>SUM(X18:AR18)</f>
        <v>16</v>
      </c>
      <c r="AU18" s="42">
        <f>IF(J18=1,25,0)</f>
        <v>0</v>
      </c>
      <c r="AV18" s="42">
        <f>IF(J18=2,22,0)</f>
        <v>0</v>
      </c>
      <c r="AW18" s="42">
        <f>IF(J18=3,20,0)</f>
        <v>0</v>
      </c>
      <c r="AX18" s="42">
        <f>IF(J18=4,18,0)</f>
        <v>0</v>
      </c>
      <c r="AY18" s="42">
        <f>IF(J18=5,16,0)</f>
        <v>0</v>
      </c>
      <c r="AZ18" s="42">
        <f>IF(J18=6,15,0)</f>
        <v>0</v>
      </c>
      <c r="BA18" s="42">
        <f>IF(J18=7,14,0)</f>
        <v>0</v>
      </c>
      <c r="BB18" s="42">
        <f>IF(J18=8,13,0)</f>
        <v>13</v>
      </c>
      <c r="BC18" s="42">
        <f>IF(J18=9,12,0)</f>
        <v>0</v>
      </c>
      <c r="BD18" s="42">
        <f>IF(J18=10,11,0)</f>
        <v>0</v>
      </c>
      <c r="BE18" s="42">
        <f>IF(J18=11,10,0)</f>
        <v>0</v>
      </c>
      <c r="BF18" s="42">
        <f>IF(J18=12,9,0)</f>
        <v>0</v>
      </c>
      <c r="BG18" s="42">
        <f>IF(J18=13,8,0)</f>
        <v>0</v>
      </c>
      <c r="BH18" s="42">
        <f>IF(J18=14,7,0)</f>
        <v>0</v>
      </c>
      <c r="BI18" s="42">
        <f>IF(J18=15,6,0)</f>
        <v>0</v>
      </c>
      <c r="BJ18" s="42">
        <f>IF(J18=16,5,0)</f>
        <v>0</v>
      </c>
      <c r="BK18" s="42">
        <f>IF(J18=17,4,0)</f>
        <v>0</v>
      </c>
      <c r="BL18" s="42">
        <f>IF(J18=18,3,0)</f>
        <v>0</v>
      </c>
      <c r="BM18" s="42">
        <f>IF(J18=19,2,0)</f>
        <v>0</v>
      </c>
      <c r="BN18" s="42">
        <f>IF(J18=20,1,0)</f>
        <v>0</v>
      </c>
      <c r="BO18" s="42">
        <f>IF(J18&gt;20,0,0)</f>
        <v>0</v>
      </c>
      <c r="BP18" s="42">
        <f>IF(J18="сх",0,0)</f>
        <v>0</v>
      </c>
      <c r="BQ18" s="42">
        <f>SUM(AU18:BO18)</f>
        <v>13</v>
      </c>
      <c r="BR18" s="42">
        <f>IF(H18=1,45,0)</f>
        <v>0</v>
      </c>
      <c r="BS18" s="42">
        <f>IF(H18=2,42,0)</f>
        <v>0</v>
      </c>
      <c r="BT18" s="42">
        <f>IF(H18=3,40,0)</f>
        <v>0</v>
      </c>
      <c r="BU18" s="42">
        <f>IF(H18=4,38,0)</f>
        <v>0</v>
      </c>
      <c r="BV18" s="42">
        <f>IF(H18=5,36,0)</f>
        <v>36</v>
      </c>
      <c r="BW18" s="42">
        <f>IF(H18=6,35,0)</f>
        <v>0</v>
      </c>
      <c r="BX18" s="42">
        <f>IF(H18=7,34,0)</f>
        <v>0</v>
      </c>
      <c r="BY18" s="42">
        <f>IF(H18=8,33,0)</f>
        <v>0</v>
      </c>
      <c r="BZ18" s="42">
        <f>IF(H18=9,32,0)</f>
        <v>0</v>
      </c>
      <c r="CA18" s="42">
        <f>IF(H18=10,31,0)</f>
        <v>0</v>
      </c>
      <c r="CB18" s="42">
        <f>IF(H18=11,30,0)</f>
        <v>0</v>
      </c>
      <c r="CC18" s="42">
        <f>IF(H18=12,29,0)</f>
        <v>0</v>
      </c>
      <c r="CD18" s="42">
        <f>IF(H18=13,28,0)</f>
        <v>0</v>
      </c>
      <c r="CE18" s="42">
        <f>IF(H18=14,27,0)</f>
        <v>0</v>
      </c>
      <c r="CF18" s="42">
        <f>IF(H18=15,26,0)</f>
        <v>0</v>
      </c>
      <c r="CG18" s="42">
        <f>IF(H18=16,25,0)</f>
        <v>0</v>
      </c>
      <c r="CH18" s="42">
        <f>IF(H18=17,24,0)</f>
        <v>0</v>
      </c>
      <c r="CI18" s="42">
        <f>IF(H18=18,23,0)</f>
        <v>0</v>
      </c>
      <c r="CJ18" s="42">
        <f>IF(H18=19,22,0)</f>
        <v>0</v>
      </c>
      <c r="CK18" s="42">
        <f>IF(H18=20,21,0)</f>
        <v>0</v>
      </c>
      <c r="CL18" s="42">
        <f>IF(H18=21,20,0)</f>
        <v>0</v>
      </c>
      <c r="CM18" s="42">
        <f>IF(H18=22,19,0)</f>
        <v>0</v>
      </c>
      <c r="CN18" s="42">
        <f>IF(H18=23,18,0)</f>
        <v>0</v>
      </c>
      <c r="CO18" s="42">
        <f>IF(H18=24,17,0)</f>
        <v>0</v>
      </c>
      <c r="CP18" s="42">
        <f>IF(H18=25,16,0)</f>
        <v>0</v>
      </c>
      <c r="CQ18" s="42">
        <f>IF(H18=26,15,0)</f>
        <v>0</v>
      </c>
      <c r="CR18" s="42">
        <f>IF(H18=27,14,0)</f>
        <v>0</v>
      </c>
      <c r="CS18" s="42">
        <f>IF(H18=28,13,0)</f>
        <v>0</v>
      </c>
      <c r="CT18" s="42">
        <f>IF(H18=29,12,0)</f>
        <v>0</v>
      </c>
      <c r="CU18" s="42">
        <f>IF(H18=30,11,0)</f>
        <v>0</v>
      </c>
      <c r="CV18" s="42">
        <f>IF(H18=31,10,0)</f>
        <v>0</v>
      </c>
      <c r="CW18" s="42">
        <f>IF(H18=32,9,0)</f>
        <v>0</v>
      </c>
      <c r="CX18" s="42">
        <f>IF(H18=33,8,0)</f>
        <v>0</v>
      </c>
      <c r="CY18" s="42">
        <f>IF(H18=34,7,0)</f>
        <v>0</v>
      </c>
      <c r="CZ18" s="42">
        <f>IF(H18=35,6,0)</f>
        <v>0</v>
      </c>
      <c r="DA18" s="42">
        <f>IF(H18=36,5,0)</f>
        <v>0</v>
      </c>
      <c r="DB18" s="42">
        <f>IF(H18=37,4,0)</f>
        <v>0</v>
      </c>
      <c r="DC18" s="42">
        <f>IF(H18=38,3,0)</f>
        <v>0</v>
      </c>
      <c r="DD18" s="42">
        <f>IF(H18=39,2,0)</f>
        <v>0</v>
      </c>
      <c r="DE18" s="42">
        <f>IF(H18=40,1,0)</f>
        <v>0</v>
      </c>
      <c r="DF18" s="42">
        <f>IF(H18&gt;20,0,0)</f>
        <v>0</v>
      </c>
      <c r="DG18" s="42">
        <f>IF(H18="сх",0,0)</f>
        <v>0</v>
      </c>
      <c r="DH18" s="42">
        <f>SUM(BR18:DG18)</f>
        <v>36</v>
      </c>
      <c r="DI18" s="42">
        <f>IF(J18=1,45,0)</f>
        <v>0</v>
      </c>
      <c r="DJ18" s="42">
        <f>IF(J18=2,42,0)</f>
        <v>0</v>
      </c>
      <c r="DK18" s="42">
        <f>IF(J18=3,40,0)</f>
        <v>0</v>
      </c>
      <c r="DL18" s="42">
        <f>IF(J18=4,38,0)</f>
        <v>0</v>
      </c>
      <c r="DM18" s="42">
        <f>IF(J18=5,36,0)</f>
        <v>0</v>
      </c>
      <c r="DN18" s="42">
        <f>IF(J18=6,35,0)</f>
        <v>0</v>
      </c>
      <c r="DO18" s="42">
        <f>IF(J18=7,34,0)</f>
        <v>0</v>
      </c>
      <c r="DP18" s="42">
        <f>IF(J18=8,33,0)</f>
        <v>33</v>
      </c>
      <c r="DQ18" s="42">
        <f>IF(J18=9,32,0)</f>
        <v>0</v>
      </c>
      <c r="DR18" s="42">
        <f>IF(J18=10,31,0)</f>
        <v>0</v>
      </c>
      <c r="DS18" s="42">
        <f>IF(J18=11,30,0)</f>
        <v>0</v>
      </c>
      <c r="DT18" s="42">
        <f>IF(J18=12,29,0)</f>
        <v>0</v>
      </c>
      <c r="DU18" s="42">
        <f>IF(J18=13,28,0)</f>
        <v>0</v>
      </c>
      <c r="DV18" s="42">
        <f>IF(J18=14,27,0)</f>
        <v>0</v>
      </c>
      <c r="DW18" s="42">
        <f>IF(J18=15,26,0)</f>
        <v>0</v>
      </c>
      <c r="DX18" s="42">
        <f>IF(J18=16,25,0)</f>
        <v>0</v>
      </c>
      <c r="DY18" s="42">
        <f>IF(J18=17,24,0)</f>
        <v>0</v>
      </c>
      <c r="DZ18" s="42">
        <f>IF(J18=18,23,0)</f>
        <v>0</v>
      </c>
      <c r="EA18" s="42">
        <f>IF(J18=19,22,0)</f>
        <v>0</v>
      </c>
      <c r="EB18" s="42">
        <f>IF(J18=20,21,0)</f>
        <v>0</v>
      </c>
      <c r="EC18" s="42">
        <f>IF(J18=21,20,0)</f>
        <v>0</v>
      </c>
      <c r="ED18" s="42">
        <f>IF(J18=22,19,0)</f>
        <v>0</v>
      </c>
      <c r="EE18" s="42">
        <f>IF(J18=23,18,0)</f>
        <v>0</v>
      </c>
      <c r="EF18" s="42">
        <f>IF(J18=24,17,0)</f>
        <v>0</v>
      </c>
      <c r="EG18" s="42">
        <f>IF(J18=25,16,0)</f>
        <v>0</v>
      </c>
      <c r="EH18" s="42">
        <f>IF(J18=26,15,0)</f>
        <v>0</v>
      </c>
      <c r="EI18" s="42">
        <f>IF(J18=27,14,0)</f>
        <v>0</v>
      </c>
      <c r="EJ18" s="42">
        <f>IF(J18=28,13,0)</f>
        <v>0</v>
      </c>
      <c r="EK18" s="42">
        <f>IF(J18=29,12,0)</f>
        <v>0</v>
      </c>
      <c r="EL18" s="42">
        <f>IF(J18=30,11,0)</f>
        <v>0</v>
      </c>
      <c r="EM18" s="42">
        <f>IF(J18=31,10,0)</f>
        <v>0</v>
      </c>
      <c r="EN18" s="42">
        <f>IF(J18=32,9,0)</f>
        <v>0</v>
      </c>
      <c r="EO18" s="42">
        <f>IF(J18=33,8,0)</f>
        <v>0</v>
      </c>
      <c r="EP18" s="42">
        <f>IF(J18=34,7,0)</f>
        <v>0</v>
      </c>
      <c r="EQ18" s="42">
        <f>IF(J18=35,6,0)</f>
        <v>0</v>
      </c>
      <c r="ER18" s="42">
        <f>IF(J18=36,5,0)</f>
        <v>0</v>
      </c>
      <c r="ES18" s="42">
        <f>IF(J18=37,4,0)</f>
        <v>0</v>
      </c>
      <c r="ET18" s="42">
        <f>IF(J18=38,3,0)</f>
        <v>0</v>
      </c>
      <c r="EU18" s="42">
        <f>IF(J18=39,2,0)</f>
        <v>0</v>
      </c>
      <c r="EV18" s="42">
        <f>IF(J18=40,1,0)</f>
        <v>0</v>
      </c>
      <c r="EW18" s="42">
        <f>IF(J18&gt;20,0,0)</f>
        <v>0</v>
      </c>
      <c r="EX18" s="42">
        <f>IF(J18="сх",0,0)</f>
        <v>0</v>
      </c>
      <c r="EY18" s="42">
        <f>SUM(DI18:EX18)</f>
        <v>33</v>
      </c>
      <c r="EZ18" s="42"/>
      <c r="FA18" s="42">
        <f>IF(H18="сх","ноль",IF(H18&gt;0,H18,"Ноль"))</f>
        <v>5</v>
      </c>
      <c r="FB18" s="42">
        <f>IF(J18="сх","ноль",IF(J18&gt;0,J18,"Ноль"))</f>
        <v>8</v>
      </c>
      <c r="FC18" s="42"/>
      <c r="FD18" s="42">
        <f>MIN(FA18,FB18)</f>
        <v>5</v>
      </c>
      <c r="FE18" s="42" t="e">
        <f>IF(T18=#REF!,IF(J18&lt;#REF!,#REF!,FI18),#REF!)</f>
        <v>#REF!</v>
      </c>
      <c r="FF18" s="42" t="e">
        <f>IF(T18=#REF!,IF(J18&lt;#REF!,0,1))</f>
        <v>#REF!</v>
      </c>
      <c r="FG18" s="42" t="e">
        <f>IF(AND(FD18&gt;=21,FD18&lt;&gt;0),FD18,IF(T18&lt;#REF!,"СТОП",FE18+FF18))</f>
        <v>#REF!</v>
      </c>
      <c r="FH18" s="42"/>
      <c r="FI18" s="42">
        <v>15</v>
      </c>
      <c r="FJ18" s="42">
        <v>16</v>
      </c>
      <c r="FK18" s="42"/>
      <c r="FL18" s="44">
        <f>IF(H18=1,25,0)</f>
        <v>0</v>
      </c>
      <c r="FM18" s="44">
        <f>IF(H18=2,22,0)</f>
        <v>0</v>
      </c>
      <c r="FN18" s="44">
        <f>IF(H18=3,20,0)</f>
        <v>0</v>
      </c>
      <c r="FO18" s="44">
        <f>IF(H18=4,18,0)</f>
        <v>0</v>
      </c>
      <c r="FP18" s="44">
        <f>IF(H18=5,16,0)</f>
        <v>16</v>
      </c>
      <c r="FQ18" s="44">
        <f>IF(H18=6,15,0)</f>
        <v>0</v>
      </c>
      <c r="FR18" s="44">
        <f>IF(H18=7,14,0)</f>
        <v>0</v>
      </c>
      <c r="FS18" s="44">
        <f>IF(H18=8,13,0)</f>
        <v>0</v>
      </c>
      <c r="FT18" s="44">
        <f>IF(H18=9,12,0)</f>
        <v>0</v>
      </c>
      <c r="FU18" s="44">
        <f>IF(H18=10,11,0)</f>
        <v>0</v>
      </c>
      <c r="FV18" s="44">
        <f>IF(H18=11,10,0)</f>
        <v>0</v>
      </c>
      <c r="FW18" s="44">
        <f>IF(H18=12,9,0)</f>
        <v>0</v>
      </c>
      <c r="FX18" s="44">
        <f>IF(H18=13,8,0)</f>
        <v>0</v>
      </c>
      <c r="FY18" s="44">
        <f>IF(H18=14,7,0)</f>
        <v>0</v>
      </c>
      <c r="FZ18" s="44">
        <f>IF(H18=15,6,0)</f>
        <v>0</v>
      </c>
      <c r="GA18" s="44">
        <f>IF(H18=16,5,0)</f>
        <v>0</v>
      </c>
      <c r="GB18" s="44">
        <f>IF(H18=17,4,0)</f>
        <v>0</v>
      </c>
      <c r="GC18" s="44">
        <f>IF(H18=18,3,0)</f>
        <v>0</v>
      </c>
      <c r="GD18" s="44">
        <f>IF(H18=19,2,0)</f>
        <v>0</v>
      </c>
      <c r="GE18" s="44">
        <f>IF(H18=20,1,0)</f>
        <v>0</v>
      </c>
      <c r="GF18" s="44">
        <f>IF(H18&gt;20,0,0)</f>
        <v>0</v>
      </c>
      <c r="GG18" s="44">
        <f>IF(H18="сх",0,0)</f>
        <v>0</v>
      </c>
      <c r="GH18" s="44">
        <f>SUM(FL18:GG18)</f>
        <v>16</v>
      </c>
      <c r="GI18" s="44">
        <f>IF(J18=1,25,0)</f>
        <v>0</v>
      </c>
      <c r="GJ18" s="44">
        <f>IF(J18=2,22,0)</f>
        <v>0</v>
      </c>
      <c r="GK18" s="44">
        <f>IF(J18=3,20,0)</f>
        <v>0</v>
      </c>
      <c r="GL18" s="44">
        <f>IF(J18=4,18,0)</f>
        <v>0</v>
      </c>
      <c r="GM18" s="44">
        <f>IF(J18=5,16,0)</f>
        <v>0</v>
      </c>
      <c r="GN18" s="44">
        <f>IF(J18=6,15,0)</f>
        <v>0</v>
      </c>
      <c r="GO18" s="44">
        <f>IF(J18=7,14,0)</f>
        <v>0</v>
      </c>
      <c r="GP18" s="44">
        <f>IF(J18=8,13,0)</f>
        <v>13</v>
      </c>
      <c r="GQ18" s="44">
        <f>IF(J18=9,12,0)</f>
        <v>0</v>
      </c>
      <c r="GR18" s="44">
        <f>IF(J18=10,11,0)</f>
        <v>0</v>
      </c>
      <c r="GS18" s="44">
        <f>IF(J18=11,10,0)</f>
        <v>0</v>
      </c>
      <c r="GT18" s="44">
        <f>IF(J18=12,9,0)</f>
        <v>0</v>
      </c>
      <c r="GU18" s="44">
        <f>IF(J18=13,8,0)</f>
        <v>0</v>
      </c>
      <c r="GV18" s="44">
        <f>IF(J18=14,7,0)</f>
        <v>0</v>
      </c>
      <c r="GW18" s="44">
        <f>IF(J18=15,6,0)</f>
        <v>0</v>
      </c>
      <c r="GX18" s="44">
        <f>IF(J18=16,5,0)</f>
        <v>0</v>
      </c>
      <c r="GY18" s="44">
        <f>IF(J18=17,4,0)</f>
        <v>0</v>
      </c>
      <c r="GZ18" s="44">
        <f>IF(J18=18,3,0)</f>
        <v>0</v>
      </c>
      <c r="HA18" s="44">
        <f>IF(J18=19,2,0)</f>
        <v>0</v>
      </c>
      <c r="HB18" s="44">
        <f>IF(J18=20,1,0)</f>
        <v>0</v>
      </c>
      <c r="HC18" s="44">
        <f>IF(J18&gt;20,0,0)</f>
        <v>0</v>
      </c>
      <c r="HD18" s="44">
        <f>IF(J18="сх",0,0)</f>
        <v>0</v>
      </c>
      <c r="HE18" s="44">
        <f>SUM(GI18:HD18)</f>
        <v>13</v>
      </c>
      <c r="HF18" s="44">
        <f>IF(H18=1,100,0)</f>
        <v>0</v>
      </c>
      <c r="HG18" s="44">
        <f>IF(H18=2,98,0)</f>
        <v>0</v>
      </c>
      <c r="HH18" s="44">
        <f>IF(H18=3,95,0)</f>
        <v>0</v>
      </c>
      <c r="HI18" s="44">
        <f>IF(H18=4,93,0)</f>
        <v>0</v>
      </c>
      <c r="HJ18" s="44">
        <f>IF(H18=5,90,0)</f>
        <v>90</v>
      </c>
      <c r="HK18" s="44">
        <f>IF(H18=6,88,0)</f>
        <v>0</v>
      </c>
      <c r="HL18" s="44">
        <f>IF(H18=7,85,0)</f>
        <v>0</v>
      </c>
      <c r="HM18" s="44">
        <f>IF(H18=8,83,0)</f>
        <v>0</v>
      </c>
      <c r="HN18" s="44">
        <f>IF(H18=9,80,0)</f>
        <v>0</v>
      </c>
      <c r="HO18" s="44">
        <f>IF(H18=10,78,0)</f>
        <v>0</v>
      </c>
      <c r="HP18" s="44">
        <f>IF(H18=11,75,0)</f>
        <v>0</v>
      </c>
      <c r="HQ18" s="44">
        <f>IF(H18=12,73,0)</f>
        <v>0</v>
      </c>
      <c r="HR18" s="44">
        <f>IF(H18=13,70,0)</f>
        <v>0</v>
      </c>
      <c r="HS18" s="44">
        <f>IF(H18=14,68,0)</f>
        <v>0</v>
      </c>
      <c r="HT18" s="44">
        <f>IF(H18=15,65,0)</f>
        <v>0</v>
      </c>
      <c r="HU18" s="44">
        <f>IF(H18=16,63,0)</f>
        <v>0</v>
      </c>
      <c r="HV18" s="44">
        <f>IF(H18=17,60,0)</f>
        <v>0</v>
      </c>
      <c r="HW18" s="44">
        <f>IF(H18=18,58,0)</f>
        <v>0</v>
      </c>
      <c r="HX18" s="44">
        <f>IF(H18=19,55,0)</f>
        <v>0</v>
      </c>
      <c r="HY18" s="44">
        <f>IF(H18=20,53,0)</f>
        <v>0</v>
      </c>
      <c r="HZ18" s="44">
        <f>IF(H18&gt;20,0,0)</f>
        <v>0</v>
      </c>
      <c r="IA18" s="44">
        <f>IF(H18="сх",0,0)</f>
        <v>0</v>
      </c>
      <c r="IB18" s="44">
        <f>SUM(HF18:IA18)</f>
        <v>90</v>
      </c>
      <c r="IC18" s="44">
        <f>IF(J18=1,100,0)</f>
        <v>0</v>
      </c>
      <c r="ID18" s="44">
        <f>IF(J18=2,98,0)</f>
        <v>0</v>
      </c>
      <c r="IE18" s="44">
        <f>IF(J18=3,95,0)</f>
        <v>0</v>
      </c>
      <c r="IF18" s="44">
        <f>IF(J18=4,93,0)</f>
        <v>0</v>
      </c>
      <c r="IG18" s="44">
        <f>IF(J18=5,90,0)</f>
        <v>0</v>
      </c>
      <c r="IH18" s="44">
        <f>IF(J18=6,88,0)</f>
        <v>0</v>
      </c>
      <c r="II18" s="44">
        <f>IF(J18=7,85,0)</f>
        <v>0</v>
      </c>
      <c r="IJ18" s="44">
        <f>IF(J18=8,83,0)</f>
        <v>83</v>
      </c>
      <c r="IK18" s="44">
        <f>IF(J18=9,80,0)</f>
        <v>0</v>
      </c>
      <c r="IL18" s="44">
        <f>IF(J18=10,78,0)</f>
        <v>0</v>
      </c>
      <c r="IM18" s="44">
        <f>IF(J18=11,75,0)</f>
        <v>0</v>
      </c>
      <c r="IN18" s="44">
        <f>IF(J18=12,73,0)</f>
        <v>0</v>
      </c>
      <c r="IO18" s="44">
        <f>IF(J18=13,70,0)</f>
        <v>0</v>
      </c>
      <c r="IP18" s="44">
        <f>IF(J18=14,68,0)</f>
        <v>0</v>
      </c>
      <c r="IQ18" s="44">
        <f>IF(J18=15,65,0)</f>
        <v>0</v>
      </c>
      <c r="IR18" s="44">
        <f>IF(J18=16,63,0)</f>
        <v>0</v>
      </c>
      <c r="IS18" s="44">
        <f>IF(J18=17,60,0)</f>
        <v>0</v>
      </c>
      <c r="IT18" s="44">
        <f>IF(J18=18,58,0)</f>
        <v>0</v>
      </c>
      <c r="IU18" s="44">
        <f>IF(J18=19,55,0)</f>
        <v>0</v>
      </c>
      <c r="IV18" s="44">
        <f>IF(J18=20,53,0)</f>
        <v>0</v>
      </c>
    </row>
    <row r="19" spans="1:256" s="3" customFormat="1" ht="99.75" customHeight="1" thickBot="1">
      <c r="A19" s="55">
        <v>9</v>
      </c>
      <c r="B19" s="68">
        <v>39</v>
      </c>
      <c r="C19" s="93" t="s">
        <v>63</v>
      </c>
      <c r="D19" s="58" t="s">
        <v>29</v>
      </c>
      <c r="E19" s="59" t="s">
        <v>64</v>
      </c>
      <c r="F19" s="60" t="s">
        <v>40</v>
      </c>
      <c r="G19" s="58" t="s">
        <v>49</v>
      </c>
      <c r="H19" s="78">
        <v>10</v>
      </c>
      <c r="I19" s="86">
        <f t="shared" si="221"/>
        <v>11</v>
      </c>
      <c r="J19" s="79">
        <v>10</v>
      </c>
      <c r="K19" s="86">
        <f t="shared" si="222"/>
        <v>11</v>
      </c>
      <c r="L19" s="78">
        <v>12</v>
      </c>
      <c r="M19" s="86">
        <f t="shared" si="223"/>
        <v>9</v>
      </c>
      <c r="N19" s="79">
        <v>14</v>
      </c>
      <c r="O19" s="86">
        <f t="shared" si="224"/>
        <v>7</v>
      </c>
      <c r="P19" s="78"/>
      <c r="Q19" s="85">
        <f t="shared" si="225"/>
        <v>0</v>
      </c>
      <c r="R19" s="79"/>
      <c r="S19" s="85">
        <f t="shared" si="226"/>
        <v>0</v>
      </c>
      <c r="T19" s="83">
        <f t="shared" si="227"/>
        <v>38</v>
      </c>
      <c r="U19" s="41">
        <f>I19+K19</f>
        <v>22</v>
      </c>
      <c r="V19" s="42"/>
      <c r="W19" s="43"/>
      <c r="X19" s="42">
        <f>IF(H19=1,25,0)</f>
        <v>0</v>
      </c>
      <c r="Y19" s="42">
        <f>IF(H19=2,22,0)</f>
        <v>0</v>
      </c>
      <c r="Z19" s="42">
        <f>IF(H19=3,20,0)</f>
        <v>0</v>
      </c>
      <c r="AA19" s="42">
        <f>IF(H19=4,18,0)</f>
        <v>0</v>
      </c>
      <c r="AB19" s="42">
        <f>IF(H19=5,16,0)</f>
        <v>0</v>
      </c>
      <c r="AC19" s="42">
        <f>IF(H19=6,15,0)</f>
        <v>0</v>
      </c>
      <c r="AD19" s="42">
        <f>IF(H19=7,14,0)</f>
        <v>0</v>
      </c>
      <c r="AE19" s="42">
        <f>IF(H19=8,13,0)</f>
        <v>0</v>
      </c>
      <c r="AF19" s="42">
        <f>IF(H19=9,12,0)</f>
        <v>0</v>
      </c>
      <c r="AG19" s="42">
        <f>IF(H19=10,11,0)</f>
        <v>11</v>
      </c>
      <c r="AH19" s="42">
        <f>IF(H19=11,10,0)</f>
        <v>0</v>
      </c>
      <c r="AI19" s="42">
        <f>IF(H19=12,9,0)</f>
        <v>0</v>
      </c>
      <c r="AJ19" s="42">
        <f>IF(H19=13,8,0)</f>
        <v>0</v>
      </c>
      <c r="AK19" s="42">
        <f>IF(H19=14,7,0)</f>
        <v>0</v>
      </c>
      <c r="AL19" s="42">
        <f>IF(H19=15,6,0)</f>
        <v>0</v>
      </c>
      <c r="AM19" s="42">
        <f>IF(H19=16,5,0)</f>
        <v>0</v>
      </c>
      <c r="AN19" s="42">
        <f>IF(H19=17,4,0)</f>
        <v>0</v>
      </c>
      <c r="AO19" s="42">
        <f>IF(H19=18,3,0)</f>
        <v>0</v>
      </c>
      <c r="AP19" s="42">
        <f>IF(H19=19,2,0)</f>
        <v>0</v>
      </c>
      <c r="AQ19" s="42">
        <f>IF(H19=20,1,0)</f>
        <v>0</v>
      </c>
      <c r="AR19" s="42">
        <f>IF(H19&gt;20,0,0)</f>
        <v>0</v>
      </c>
      <c r="AS19" s="42">
        <f>IF(H19="сх",0,0)</f>
        <v>0</v>
      </c>
      <c r="AT19" s="42">
        <f>SUM(X19:AR19)</f>
        <v>11</v>
      </c>
      <c r="AU19" s="42">
        <f>IF(J19=1,25,0)</f>
        <v>0</v>
      </c>
      <c r="AV19" s="42">
        <f>IF(J19=2,22,0)</f>
        <v>0</v>
      </c>
      <c r="AW19" s="42">
        <f>IF(J19=3,20,0)</f>
        <v>0</v>
      </c>
      <c r="AX19" s="42">
        <f>IF(J19=4,18,0)</f>
        <v>0</v>
      </c>
      <c r="AY19" s="42">
        <f>IF(J19=5,16,0)</f>
        <v>0</v>
      </c>
      <c r="AZ19" s="42">
        <f>IF(J19=6,15,0)</f>
        <v>0</v>
      </c>
      <c r="BA19" s="42">
        <f>IF(J19=7,14,0)</f>
        <v>0</v>
      </c>
      <c r="BB19" s="42">
        <f>IF(J19=8,13,0)</f>
        <v>0</v>
      </c>
      <c r="BC19" s="42">
        <f>IF(J19=9,12,0)</f>
        <v>0</v>
      </c>
      <c r="BD19" s="42">
        <f>IF(J19=10,11,0)</f>
        <v>11</v>
      </c>
      <c r="BE19" s="42">
        <f>IF(J19=11,10,0)</f>
        <v>0</v>
      </c>
      <c r="BF19" s="42">
        <f>IF(J19=12,9,0)</f>
        <v>0</v>
      </c>
      <c r="BG19" s="42">
        <f>IF(J19=13,8,0)</f>
        <v>0</v>
      </c>
      <c r="BH19" s="42">
        <f>IF(J19=14,7,0)</f>
        <v>0</v>
      </c>
      <c r="BI19" s="42">
        <f>IF(J19=15,6,0)</f>
        <v>0</v>
      </c>
      <c r="BJ19" s="42">
        <f>IF(J19=16,5,0)</f>
        <v>0</v>
      </c>
      <c r="BK19" s="42">
        <f>IF(J19=17,4,0)</f>
        <v>0</v>
      </c>
      <c r="BL19" s="42">
        <f>IF(J19=18,3,0)</f>
        <v>0</v>
      </c>
      <c r="BM19" s="42">
        <f>IF(J19=19,2,0)</f>
        <v>0</v>
      </c>
      <c r="BN19" s="42">
        <f>IF(J19=20,1,0)</f>
        <v>0</v>
      </c>
      <c r="BO19" s="42">
        <f>IF(J19&gt;20,0,0)</f>
        <v>0</v>
      </c>
      <c r="BP19" s="42">
        <f>IF(J19="сх",0,0)</f>
        <v>0</v>
      </c>
      <c r="BQ19" s="42">
        <f>SUM(AU19:BO19)</f>
        <v>11</v>
      </c>
      <c r="BR19" s="42">
        <f>IF(H19=1,45,0)</f>
        <v>0</v>
      </c>
      <c r="BS19" s="42">
        <f>IF(H19=2,42,0)</f>
        <v>0</v>
      </c>
      <c r="BT19" s="42">
        <f>IF(H19=3,40,0)</f>
        <v>0</v>
      </c>
      <c r="BU19" s="42">
        <f>IF(H19=4,38,0)</f>
        <v>0</v>
      </c>
      <c r="BV19" s="42">
        <f>IF(H19=5,36,0)</f>
        <v>0</v>
      </c>
      <c r="BW19" s="42">
        <f>IF(H19=6,35,0)</f>
        <v>0</v>
      </c>
      <c r="BX19" s="42">
        <f>IF(H19=7,34,0)</f>
        <v>0</v>
      </c>
      <c r="BY19" s="42">
        <f>IF(H19=8,33,0)</f>
        <v>0</v>
      </c>
      <c r="BZ19" s="42">
        <f>IF(H19=9,32,0)</f>
        <v>0</v>
      </c>
      <c r="CA19" s="42">
        <f>IF(H19=10,31,0)</f>
        <v>31</v>
      </c>
      <c r="CB19" s="42">
        <f>IF(H19=11,30,0)</f>
        <v>0</v>
      </c>
      <c r="CC19" s="42">
        <f>IF(H19=12,29,0)</f>
        <v>0</v>
      </c>
      <c r="CD19" s="42">
        <f>IF(H19=13,28,0)</f>
        <v>0</v>
      </c>
      <c r="CE19" s="42">
        <f>IF(H19=14,27,0)</f>
        <v>0</v>
      </c>
      <c r="CF19" s="42">
        <f>IF(H19=15,26,0)</f>
        <v>0</v>
      </c>
      <c r="CG19" s="42">
        <f>IF(H19=16,25,0)</f>
        <v>0</v>
      </c>
      <c r="CH19" s="42">
        <f>IF(H19=17,24,0)</f>
        <v>0</v>
      </c>
      <c r="CI19" s="42">
        <f>IF(H19=18,23,0)</f>
        <v>0</v>
      </c>
      <c r="CJ19" s="42">
        <f>IF(H19=19,22,0)</f>
        <v>0</v>
      </c>
      <c r="CK19" s="42">
        <f>IF(H19=20,21,0)</f>
        <v>0</v>
      </c>
      <c r="CL19" s="42">
        <f>IF(H19=21,20,0)</f>
        <v>0</v>
      </c>
      <c r="CM19" s="42">
        <f>IF(H19=22,19,0)</f>
        <v>0</v>
      </c>
      <c r="CN19" s="42">
        <f>IF(H19=23,18,0)</f>
        <v>0</v>
      </c>
      <c r="CO19" s="42">
        <f>IF(H19=24,17,0)</f>
        <v>0</v>
      </c>
      <c r="CP19" s="42">
        <f>IF(H19=25,16,0)</f>
        <v>0</v>
      </c>
      <c r="CQ19" s="42">
        <f>IF(H19=26,15,0)</f>
        <v>0</v>
      </c>
      <c r="CR19" s="42">
        <f>IF(H19=27,14,0)</f>
        <v>0</v>
      </c>
      <c r="CS19" s="42">
        <f>IF(H19=28,13,0)</f>
        <v>0</v>
      </c>
      <c r="CT19" s="42">
        <f>IF(H19=29,12,0)</f>
        <v>0</v>
      </c>
      <c r="CU19" s="42">
        <f>IF(H19=30,11,0)</f>
        <v>0</v>
      </c>
      <c r="CV19" s="42">
        <f>IF(H19=31,10,0)</f>
        <v>0</v>
      </c>
      <c r="CW19" s="42">
        <f>IF(H19=32,9,0)</f>
        <v>0</v>
      </c>
      <c r="CX19" s="42">
        <f>IF(H19=33,8,0)</f>
        <v>0</v>
      </c>
      <c r="CY19" s="42">
        <f>IF(H19=34,7,0)</f>
        <v>0</v>
      </c>
      <c r="CZ19" s="42">
        <f>IF(H19=35,6,0)</f>
        <v>0</v>
      </c>
      <c r="DA19" s="42">
        <f>IF(H19=36,5,0)</f>
        <v>0</v>
      </c>
      <c r="DB19" s="42">
        <f>IF(H19=37,4,0)</f>
        <v>0</v>
      </c>
      <c r="DC19" s="42">
        <f>IF(H19=38,3,0)</f>
        <v>0</v>
      </c>
      <c r="DD19" s="42">
        <f>IF(H19=39,2,0)</f>
        <v>0</v>
      </c>
      <c r="DE19" s="42">
        <f>IF(H19=40,1,0)</f>
        <v>0</v>
      </c>
      <c r="DF19" s="42">
        <f>IF(H19&gt;20,0,0)</f>
        <v>0</v>
      </c>
      <c r="DG19" s="42">
        <f>IF(H19="сх",0,0)</f>
        <v>0</v>
      </c>
      <c r="DH19" s="42">
        <f>SUM(BR19:DG19)</f>
        <v>31</v>
      </c>
      <c r="DI19" s="42">
        <f>IF(J19=1,45,0)</f>
        <v>0</v>
      </c>
      <c r="DJ19" s="42">
        <f>IF(J19=2,42,0)</f>
        <v>0</v>
      </c>
      <c r="DK19" s="42">
        <f>IF(J19=3,40,0)</f>
        <v>0</v>
      </c>
      <c r="DL19" s="42">
        <f>IF(J19=4,38,0)</f>
        <v>0</v>
      </c>
      <c r="DM19" s="42">
        <f>IF(J19=5,36,0)</f>
        <v>0</v>
      </c>
      <c r="DN19" s="42">
        <f>IF(J19=6,35,0)</f>
        <v>0</v>
      </c>
      <c r="DO19" s="42">
        <f>IF(J19=7,34,0)</f>
        <v>0</v>
      </c>
      <c r="DP19" s="42">
        <f>IF(J19=8,33,0)</f>
        <v>0</v>
      </c>
      <c r="DQ19" s="42">
        <f>IF(J19=9,32,0)</f>
        <v>0</v>
      </c>
      <c r="DR19" s="42">
        <f>IF(J19=10,31,0)</f>
        <v>31</v>
      </c>
      <c r="DS19" s="42">
        <f>IF(J19=11,30,0)</f>
        <v>0</v>
      </c>
      <c r="DT19" s="42">
        <f>IF(J19=12,29,0)</f>
        <v>0</v>
      </c>
      <c r="DU19" s="42">
        <f>IF(J19=13,28,0)</f>
        <v>0</v>
      </c>
      <c r="DV19" s="42">
        <f>IF(J19=14,27,0)</f>
        <v>0</v>
      </c>
      <c r="DW19" s="42">
        <f>IF(J19=15,26,0)</f>
        <v>0</v>
      </c>
      <c r="DX19" s="42">
        <f>IF(J19=16,25,0)</f>
        <v>0</v>
      </c>
      <c r="DY19" s="42">
        <f>IF(J19=17,24,0)</f>
        <v>0</v>
      </c>
      <c r="DZ19" s="42">
        <f>IF(J19=18,23,0)</f>
        <v>0</v>
      </c>
      <c r="EA19" s="42">
        <f>IF(J19=19,22,0)</f>
        <v>0</v>
      </c>
      <c r="EB19" s="42">
        <f>IF(J19=20,21,0)</f>
        <v>0</v>
      </c>
      <c r="EC19" s="42">
        <f>IF(J19=21,20,0)</f>
        <v>0</v>
      </c>
      <c r="ED19" s="42">
        <f>IF(J19=22,19,0)</f>
        <v>0</v>
      </c>
      <c r="EE19" s="42">
        <f>IF(J19=23,18,0)</f>
        <v>0</v>
      </c>
      <c r="EF19" s="42">
        <f>IF(J19=24,17,0)</f>
        <v>0</v>
      </c>
      <c r="EG19" s="42">
        <f>IF(J19=25,16,0)</f>
        <v>0</v>
      </c>
      <c r="EH19" s="42">
        <f>IF(J19=26,15,0)</f>
        <v>0</v>
      </c>
      <c r="EI19" s="42">
        <f>IF(J19=27,14,0)</f>
        <v>0</v>
      </c>
      <c r="EJ19" s="42">
        <f>IF(J19=28,13,0)</f>
        <v>0</v>
      </c>
      <c r="EK19" s="42">
        <f>IF(J19=29,12,0)</f>
        <v>0</v>
      </c>
      <c r="EL19" s="42">
        <f>IF(J19=30,11,0)</f>
        <v>0</v>
      </c>
      <c r="EM19" s="42">
        <f>IF(J19=31,10,0)</f>
        <v>0</v>
      </c>
      <c r="EN19" s="42">
        <f>IF(J19=32,9,0)</f>
        <v>0</v>
      </c>
      <c r="EO19" s="42">
        <f>IF(J19=33,8,0)</f>
        <v>0</v>
      </c>
      <c r="EP19" s="42">
        <f>IF(J19=34,7,0)</f>
        <v>0</v>
      </c>
      <c r="EQ19" s="42">
        <f>IF(J19=35,6,0)</f>
        <v>0</v>
      </c>
      <c r="ER19" s="42">
        <f>IF(J19=36,5,0)</f>
        <v>0</v>
      </c>
      <c r="ES19" s="42">
        <f>IF(J19=37,4,0)</f>
        <v>0</v>
      </c>
      <c r="ET19" s="42">
        <f>IF(J19=38,3,0)</f>
        <v>0</v>
      </c>
      <c r="EU19" s="42">
        <f>IF(J19=39,2,0)</f>
        <v>0</v>
      </c>
      <c r="EV19" s="42">
        <f>IF(J19=40,1,0)</f>
        <v>0</v>
      </c>
      <c r="EW19" s="42">
        <f>IF(J19&gt;20,0,0)</f>
        <v>0</v>
      </c>
      <c r="EX19" s="42">
        <f>IF(J19="сх",0,0)</f>
        <v>0</v>
      </c>
      <c r="EY19" s="42">
        <f>SUM(DI19:EX19)</f>
        <v>31</v>
      </c>
      <c r="EZ19" s="42"/>
      <c r="FA19" s="42">
        <f>IF(H19="сх","ноль",IF(H19&gt;0,H19,"Ноль"))</f>
        <v>10</v>
      </c>
      <c r="FB19" s="42">
        <f>IF(J19="сх","ноль",IF(J19&gt;0,J19,"Ноль"))</f>
        <v>10</v>
      </c>
      <c r="FC19" s="42"/>
      <c r="FD19" s="42">
        <f>MIN(FA19,FB19)</f>
        <v>10</v>
      </c>
      <c r="FE19" s="42" t="e">
        <f>IF(T19=#REF!,IF(J19&lt;#REF!,#REF!,FI19),#REF!)</f>
        <v>#REF!</v>
      </c>
      <c r="FF19" s="42" t="e">
        <f>IF(T19=#REF!,IF(J19&lt;#REF!,0,1))</f>
        <v>#REF!</v>
      </c>
      <c r="FG19" s="42" t="e">
        <f>IF(AND(FD19&gt;=21,FD19&lt;&gt;0),FD19,IF(T19&lt;#REF!,"СТОП",FE19+FF19))</f>
        <v>#REF!</v>
      </c>
      <c r="FH19" s="42"/>
      <c r="FI19" s="42">
        <v>15</v>
      </c>
      <c r="FJ19" s="42">
        <v>16</v>
      </c>
      <c r="FK19" s="42"/>
      <c r="FL19" s="44">
        <f>IF(H19=1,25,0)</f>
        <v>0</v>
      </c>
      <c r="FM19" s="44">
        <f>IF(H19=2,22,0)</f>
        <v>0</v>
      </c>
      <c r="FN19" s="44">
        <f>IF(H19=3,20,0)</f>
        <v>0</v>
      </c>
      <c r="FO19" s="44">
        <f>IF(H19=4,18,0)</f>
        <v>0</v>
      </c>
      <c r="FP19" s="44">
        <f>IF(H19=5,16,0)</f>
        <v>0</v>
      </c>
      <c r="FQ19" s="44">
        <f>IF(H19=6,15,0)</f>
        <v>0</v>
      </c>
      <c r="FR19" s="44">
        <f>IF(H19=7,14,0)</f>
        <v>0</v>
      </c>
      <c r="FS19" s="44">
        <f>IF(H19=8,13,0)</f>
        <v>0</v>
      </c>
      <c r="FT19" s="44">
        <f>IF(H19=9,12,0)</f>
        <v>0</v>
      </c>
      <c r="FU19" s="44">
        <f>IF(H19=10,11,0)</f>
        <v>11</v>
      </c>
      <c r="FV19" s="44">
        <f>IF(H19=11,10,0)</f>
        <v>0</v>
      </c>
      <c r="FW19" s="44">
        <f>IF(H19=12,9,0)</f>
        <v>0</v>
      </c>
      <c r="FX19" s="44">
        <f>IF(H19=13,8,0)</f>
        <v>0</v>
      </c>
      <c r="FY19" s="44">
        <f>IF(H19=14,7,0)</f>
        <v>0</v>
      </c>
      <c r="FZ19" s="44">
        <f>IF(H19=15,6,0)</f>
        <v>0</v>
      </c>
      <c r="GA19" s="44">
        <f>IF(H19=16,5,0)</f>
        <v>0</v>
      </c>
      <c r="GB19" s="44">
        <f>IF(H19=17,4,0)</f>
        <v>0</v>
      </c>
      <c r="GC19" s="44">
        <f>IF(H19=18,3,0)</f>
        <v>0</v>
      </c>
      <c r="GD19" s="44">
        <f>IF(H19=19,2,0)</f>
        <v>0</v>
      </c>
      <c r="GE19" s="44">
        <f>IF(H19=20,1,0)</f>
        <v>0</v>
      </c>
      <c r="GF19" s="44">
        <f>IF(H19&gt;20,0,0)</f>
        <v>0</v>
      </c>
      <c r="GG19" s="44">
        <f>IF(H19="сх",0,0)</f>
        <v>0</v>
      </c>
      <c r="GH19" s="44">
        <f>SUM(FL19:GG19)</f>
        <v>11</v>
      </c>
      <c r="GI19" s="44">
        <f>IF(J19=1,25,0)</f>
        <v>0</v>
      </c>
      <c r="GJ19" s="44">
        <f>IF(J19=2,22,0)</f>
        <v>0</v>
      </c>
      <c r="GK19" s="44">
        <f>IF(J19=3,20,0)</f>
        <v>0</v>
      </c>
      <c r="GL19" s="44">
        <f>IF(J19=4,18,0)</f>
        <v>0</v>
      </c>
      <c r="GM19" s="44">
        <f>IF(J19=5,16,0)</f>
        <v>0</v>
      </c>
      <c r="GN19" s="44">
        <f>IF(J19=6,15,0)</f>
        <v>0</v>
      </c>
      <c r="GO19" s="44">
        <f>IF(J19=7,14,0)</f>
        <v>0</v>
      </c>
      <c r="GP19" s="44">
        <f>IF(J19=8,13,0)</f>
        <v>0</v>
      </c>
      <c r="GQ19" s="44">
        <f>IF(J19=9,12,0)</f>
        <v>0</v>
      </c>
      <c r="GR19" s="44">
        <f>IF(J19=10,11,0)</f>
        <v>11</v>
      </c>
      <c r="GS19" s="44">
        <f>IF(J19=11,10,0)</f>
        <v>0</v>
      </c>
      <c r="GT19" s="44">
        <f>IF(J19=12,9,0)</f>
        <v>0</v>
      </c>
      <c r="GU19" s="44">
        <f>IF(J19=13,8,0)</f>
        <v>0</v>
      </c>
      <c r="GV19" s="44">
        <f>IF(J19=14,7,0)</f>
        <v>0</v>
      </c>
      <c r="GW19" s="44">
        <f>IF(J19=15,6,0)</f>
        <v>0</v>
      </c>
      <c r="GX19" s="44">
        <f>IF(J19=16,5,0)</f>
        <v>0</v>
      </c>
      <c r="GY19" s="44">
        <f>IF(J19=17,4,0)</f>
        <v>0</v>
      </c>
      <c r="GZ19" s="44">
        <f>IF(J19=18,3,0)</f>
        <v>0</v>
      </c>
      <c r="HA19" s="44">
        <f>IF(J19=19,2,0)</f>
        <v>0</v>
      </c>
      <c r="HB19" s="44">
        <f>IF(J19=20,1,0)</f>
        <v>0</v>
      </c>
      <c r="HC19" s="44">
        <f>IF(J19&gt;20,0,0)</f>
        <v>0</v>
      </c>
      <c r="HD19" s="44">
        <f>IF(J19="сх",0,0)</f>
        <v>0</v>
      </c>
      <c r="HE19" s="44">
        <f>SUM(GI19:HD19)</f>
        <v>11</v>
      </c>
      <c r="HF19" s="44">
        <f>IF(H19=1,100,0)</f>
        <v>0</v>
      </c>
      <c r="HG19" s="44">
        <f>IF(H19=2,98,0)</f>
        <v>0</v>
      </c>
      <c r="HH19" s="44">
        <f>IF(H19=3,95,0)</f>
        <v>0</v>
      </c>
      <c r="HI19" s="44">
        <f>IF(H19=4,93,0)</f>
        <v>0</v>
      </c>
      <c r="HJ19" s="44">
        <f>IF(H19=5,90,0)</f>
        <v>0</v>
      </c>
      <c r="HK19" s="44">
        <f>IF(H19=6,88,0)</f>
        <v>0</v>
      </c>
      <c r="HL19" s="44">
        <f>IF(H19=7,85,0)</f>
        <v>0</v>
      </c>
      <c r="HM19" s="44">
        <f>IF(H19=8,83,0)</f>
        <v>0</v>
      </c>
      <c r="HN19" s="44">
        <f>IF(H19=9,80,0)</f>
        <v>0</v>
      </c>
      <c r="HO19" s="44">
        <f>IF(H19=10,78,0)</f>
        <v>78</v>
      </c>
      <c r="HP19" s="44">
        <f>IF(H19=11,75,0)</f>
        <v>0</v>
      </c>
      <c r="HQ19" s="44">
        <f>IF(H19=12,73,0)</f>
        <v>0</v>
      </c>
      <c r="HR19" s="44">
        <f>IF(H19=13,70,0)</f>
        <v>0</v>
      </c>
      <c r="HS19" s="44">
        <f>IF(H19=14,68,0)</f>
        <v>0</v>
      </c>
      <c r="HT19" s="44">
        <f>IF(H19=15,65,0)</f>
        <v>0</v>
      </c>
      <c r="HU19" s="44">
        <f>IF(H19=16,63,0)</f>
        <v>0</v>
      </c>
      <c r="HV19" s="44">
        <f>IF(H19=17,60,0)</f>
        <v>0</v>
      </c>
      <c r="HW19" s="44">
        <f>IF(H19=18,58,0)</f>
        <v>0</v>
      </c>
      <c r="HX19" s="44">
        <f>IF(H19=19,55,0)</f>
        <v>0</v>
      </c>
      <c r="HY19" s="44">
        <f>IF(H19=20,53,0)</f>
        <v>0</v>
      </c>
      <c r="HZ19" s="44">
        <f>IF(H19&gt;20,0,0)</f>
        <v>0</v>
      </c>
      <c r="IA19" s="44">
        <f>IF(H19="сх",0,0)</f>
        <v>0</v>
      </c>
      <c r="IB19" s="44">
        <f>SUM(HF19:IA19)</f>
        <v>78</v>
      </c>
      <c r="IC19" s="44">
        <f>IF(J19=1,100,0)</f>
        <v>0</v>
      </c>
      <c r="ID19" s="44">
        <f>IF(J19=2,98,0)</f>
        <v>0</v>
      </c>
      <c r="IE19" s="44">
        <f>IF(J19=3,95,0)</f>
        <v>0</v>
      </c>
      <c r="IF19" s="44">
        <f>IF(J19=4,93,0)</f>
        <v>0</v>
      </c>
      <c r="IG19" s="44">
        <f>IF(J19=5,90,0)</f>
        <v>0</v>
      </c>
      <c r="IH19" s="44">
        <f>IF(J19=6,88,0)</f>
        <v>0</v>
      </c>
      <c r="II19" s="44">
        <f>IF(J19=7,85,0)</f>
        <v>0</v>
      </c>
      <c r="IJ19" s="44">
        <f>IF(J19=8,83,0)</f>
        <v>0</v>
      </c>
      <c r="IK19" s="44">
        <f>IF(J19=9,80,0)</f>
        <v>0</v>
      </c>
      <c r="IL19" s="44">
        <f>IF(J19=10,78,0)</f>
        <v>78</v>
      </c>
      <c r="IM19" s="44">
        <f>IF(J19=11,75,0)</f>
        <v>0</v>
      </c>
      <c r="IN19" s="44">
        <f>IF(J19=12,73,0)</f>
        <v>0</v>
      </c>
      <c r="IO19" s="44">
        <f>IF(J19=13,70,0)</f>
        <v>0</v>
      </c>
      <c r="IP19" s="44">
        <f>IF(J19=14,68,0)</f>
        <v>0</v>
      </c>
      <c r="IQ19" s="44">
        <f>IF(J19=15,65,0)</f>
        <v>0</v>
      </c>
      <c r="IR19" s="44">
        <f>IF(J19=16,63,0)</f>
        <v>0</v>
      </c>
      <c r="IS19" s="44">
        <f>IF(J19=17,60,0)</f>
        <v>0</v>
      </c>
      <c r="IT19" s="44">
        <f>IF(J19=18,58,0)</f>
        <v>0</v>
      </c>
      <c r="IU19" s="44">
        <f>IF(J19=19,55,0)</f>
        <v>0</v>
      </c>
      <c r="IV19" s="44">
        <f>IF(J19=20,53,0)</f>
        <v>0</v>
      </c>
    </row>
    <row r="20" spans="1:256" s="3" customFormat="1" ht="99.75" customHeight="1" thickBot="1">
      <c r="A20" s="61">
        <v>10</v>
      </c>
      <c r="B20" s="68">
        <v>2</v>
      </c>
      <c r="C20" s="66" t="s">
        <v>137</v>
      </c>
      <c r="D20" s="58" t="s">
        <v>29</v>
      </c>
      <c r="E20" s="59" t="s">
        <v>138</v>
      </c>
      <c r="F20" s="60" t="s">
        <v>40</v>
      </c>
      <c r="G20" s="58" t="s">
        <v>47</v>
      </c>
      <c r="H20" s="78" t="s">
        <v>55</v>
      </c>
      <c r="I20" s="86">
        <f t="shared" si="221"/>
        <v>0</v>
      </c>
      <c r="J20" s="79" t="s">
        <v>55</v>
      </c>
      <c r="K20" s="86">
        <f t="shared" si="222"/>
        <v>0</v>
      </c>
      <c r="L20" s="78">
        <v>4</v>
      </c>
      <c r="M20" s="86">
        <f t="shared" si="223"/>
        <v>18</v>
      </c>
      <c r="N20" s="79">
        <v>4</v>
      </c>
      <c r="O20" s="86">
        <f t="shared" si="224"/>
        <v>18</v>
      </c>
      <c r="P20" s="78"/>
      <c r="Q20" s="85">
        <f t="shared" si="225"/>
        <v>0</v>
      </c>
      <c r="R20" s="79"/>
      <c r="S20" s="85">
        <f t="shared" si="226"/>
        <v>0</v>
      </c>
      <c r="T20" s="83">
        <f t="shared" si="227"/>
        <v>36</v>
      </c>
      <c r="U20" s="41"/>
      <c r="V20" s="42"/>
      <c r="W20" s="43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s="3" customFormat="1" ht="99.75" customHeight="1" thickBot="1">
      <c r="A21" s="55">
        <v>11</v>
      </c>
      <c r="B21" s="68">
        <v>93</v>
      </c>
      <c r="C21" s="93" t="s">
        <v>171</v>
      </c>
      <c r="D21" s="58" t="s">
        <v>26</v>
      </c>
      <c r="E21" s="87" t="s">
        <v>172</v>
      </c>
      <c r="F21" s="60" t="s">
        <v>173</v>
      </c>
      <c r="G21" s="58" t="s">
        <v>47</v>
      </c>
      <c r="H21" s="78"/>
      <c r="I21" s="86"/>
      <c r="J21" s="79"/>
      <c r="K21" s="86"/>
      <c r="L21" s="78"/>
      <c r="M21" s="86"/>
      <c r="N21" s="79"/>
      <c r="O21" s="86"/>
      <c r="P21" s="78">
        <v>4</v>
      </c>
      <c r="Q21" s="85">
        <f t="shared" si="225"/>
        <v>18</v>
      </c>
      <c r="R21" s="79">
        <v>4</v>
      </c>
      <c r="S21" s="85">
        <f t="shared" si="226"/>
        <v>18</v>
      </c>
      <c r="T21" s="83">
        <f t="shared" si="227"/>
        <v>36</v>
      </c>
      <c r="U21" s="41">
        <f>I21+K21</f>
        <v>0</v>
      </c>
      <c r="V21" s="42"/>
      <c r="W21" s="43"/>
      <c r="X21" s="42">
        <f>IF(H21=1,25,0)</f>
        <v>0</v>
      </c>
      <c r="Y21" s="42">
        <f>IF(H21=2,22,0)</f>
        <v>0</v>
      </c>
      <c r="Z21" s="42">
        <f>IF(H21=3,20,0)</f>
        <v>0</v>
      </c>
      <c r="AA21" s="42">
        <f>IF(H21=4,18,0)</f>
        <v>0</v>
      </c>
      <c r="AB21" s="42">
        <f>IF(H21=5,16,0)</f>
        <v>0</v>
      </c>
      <c r="AC21" s="42">
        <f>IF(H21=6,15,0)</f>
        <v>0</v>
      </c>
      <c r="AD21" s="42">
        <f>IF(H21=7,14,0)</f>
        <v>0</v>
      </c>
      <c r="AE21" s="42">
        <f>IF(H21=8,13,0)</f>
        <v>0</v>
      </c>
      <c r="AF21" s="42">
        <f>IF(H21=9,12,0)</f>
        <v>0</v>
      </c>
      <c r="AG21" s="42">
        <f>IF(H21=10,11,0)</f>
        <v>0</v>
      </c>
      <c r="AH21" s="42">
        <f>IF(H21=11,10,0)</f>
        <v>0</v>
      </c>
      <c r="AI21" s="42">
        <f>IF(H21=12,9,0)</f>
        <v>0</v>
      </c>
      <c r="AJ21" s="42">
        <f>IF(H21=13,8,0)</f>
        <v>0</v>
      </c>
      <c r="AK21" s="42">
        <f>IF(H21=14,7,0)</f>
        <v>0</v>
      </c>
      <c r="AL21" s="42">
        <f>IF(H21=15,6,0)</f>
        <v>0</v>
      </c>
      <c r="AM21" s="42">
        <f>IF(H21=16,5,0)</f>
        <v>0</v>
      </c>
      <c r="AN21" s="42">
        <f>IF(H21=17,4,0)</f>
        <v>0</v>
      </c>
      <c r="AO21" s="42">
        <f>IF(H21=18,3,0)</f>
        <v>0</v>
      </c>
      <c r="AP21" s="42">
        <f>IF(H21=19,2,0)</f>
        <v>0</v>
      </c>
      <c r="AQ21" s="42">
        <f>IF(H21=20,1,0)</f>
        <v>0</v>
      </c>
      <c r="AR21" s="42">
        <f>IF(H21&gt;20,0,0)</f>
        <v>0</v>
      </c>
      <c r="AS21" s="42">
        <f>IF(H21="сх",0,0)</f>
        <v>0</v>
      </c>
      <c r="AT21" s="42">
        <f>SUM(X21:AR21)</f>
        <v>0</v>
      </c>
      <c r="AU21" s="42">
        <f>IF(J21=1,25,0)</f>
        <v>0</v>
      </c>
      <c r="AV21" s="42">
        <f>IF(J21=2,22,0)</f>
        <v>0</v>
      </c>
      <c r="AW21" s="42">
        <f>IF(J21=3,20,0)</f>
        <v>0</v>
      </c>
      <c r="AX21" s="42">
        <f>IF(J21=4,18,0)</f>
        <v>0</v>
      </c>
      <c r="AY21" s="42">
        <f>IF(J21=5,16,0)</f>
        <v>0</v>
      </c>
      <c r="AZ21" s="42">
        <f>IF(J21=6,15,0)</f>
        <v>0</v>
      </c>
      <c r="BA21" s="42">
        <f>IF(J21=7,14,0)</f>
        <v>0</v>
      </c>
      <c r="BB21" s="42">
        <f>IF(J21=8,13,0)</f>
        <v>0</v>
      </c>
      <c r="BC21" s="42">
        <f>IF(J21=9,12,0)</f>
        <v>0</v>
      </c>
      <c r="BD21" s="42">
        <f>IF(J21=10,11,0)</f>
        <v>0</v>
      </c>
      <c r="BE21" s="42">
        <f>IF(J21=11,10,0)</f>
        <v>0</v>
      </c>
      <c r="BF21" s="42">
        <f>IF(J21=12,9,0)</f>
        <v>0</v>
      </c>
      <c r="BG21" s="42">
        <f>IF(J21=13,8,0)</f>
        <v>0</v>
      </c>
      <c r="BH21" s="42">
        <f>IF(J21=14,7,0)</f>
        <v>0</v>
      </c>
      <c r="BI21" s="42">
        <f>IF(J21=15,6,0)</f>
        <v>0</v>
      </c>
      <c r="BJ21" s="42">
        <f>IF(J21=16,5,0)</f>
        <v>0</v>
      </c>
      <c r="BK21" s="42">
        <f>IF(J21=17,4,0)</f>
        <v>0</v>
      </c>
      <c r="BL21" s="42">
        <f>IF(J21=18,3,0)</f>
        <v>0</v>
      </c>
      <c r="BM21" s="42">
        <f>IF(J21=19,2,0)</f>
        <v>0</v>
      </c>
      <c r="BN21" s="42">
        <f>IF(J21=20,1,0)</f>
        <v>0</v>
      </c>
      <c r="BO21" s="42">
        <f>IF(J21&gt;20,0,0)</f>
        <v>0</v>
      </c>
      <c r="BP21" s="42">
        <f>IF(J21="сх",0,0)</f>
        <v>0</v>
      </c>
      <c r="BQ21" s="42">
        <f>SUM(AU21:BO21)</f>
        <v>0</v>
      </c>
      <c r="BR21" s="42">
        <f>IF(H21=1,45,0)</f>
        <v>0</v>
      </c>
      <c r="BS21" s="42">
        <f>IF(H21=2,42,0)</f>
        <v>0</v>
      </c>
      <c r="BT21" s="42">
        <f>IF(H21=3,40,0)</f>
        <v>0</v>
      </c>
      <c r="BU21" s="42">
        <f>IF(H21=4,38,0)</f>
        <v>0</v>
      </c>
      <c r="BV21" s="42">
        <f>IF(H21=5,36,0)</f>
        <v>0</v>
      </c>
      <c r="BW21" s="42">
        <f>IF(H21=6,35,0)</f>
        <v>0</v>
      </c>
      <c r="BX21" s="42">
        <f>IF(H21=7,34,0)</f>
        <v>0</v>
      </c>
      <c r="BY21" s="42">
        <f>IF(H21=8,33,0)</f>
        <v>0</v>
      </c>
      <c r="BZ21" s="42">
        <f>IF(H21=9,32,0)</f>
        <v>0</v>
      </c>
      <c r="CA21" s="42">
        <f>IF(H21=10,31,0)</f>
        <v>0</v>
      </c>
      <c r="CB21" s="42">
        <f>IF(H21=11,30,0)</f>
        <v>0</v>
      </c>
      <c r="CC21" s="42">
        <f>IF(H21=12,29,0)</f>
        <v>0</v>
      </c>
      <c r="CD21" s="42">
        <f>IF(H21=13,28,0)</f>
        <v>0</v>
      </c>
      <c r="CE21" s="42">
        <f>IF(H21=14,27,0)</f>
        <v>0</v>
      </c>
      <c r="CF21" s="42">
        <f>IF(H21=15,26,0)</f>
        <v>0</v>
      </c>
      <c r="CG21" s="42">
        <f>IF(H21=16,25,0)</f>
        <v>0</v>
      </c>
      <c r="CH21" s="42">
        <f>IF(H21=17,24,0)</f>
        <v>0</v>
      </c>
      <c r="CI21" s="42">
        <f>IF(H21=18,23,0)</f>
        <v>0</v>
      </c>
      <c r="CJ21" s="42">
        <f>IF(H21=19,22,0)</f>
        <v>0</v>
      </c>
      <c r="CK21" s="42">
        <f>IF(H21=20,21,0)</f>
        <v>0</v>
      </c>
      <c r="CL21" s="42">
        <f>IF(H21=21,20,0)</f>
        <v>0</v>
      </c>
      <c r="CM21" s="42">
        <f>IF(H21=22,19,0)</f>
        <v>0</v>
      </c>
      <c r="CN21" s="42">
        <f>IF(H21=23,18,0)</f>
        <v>0</v>
      </c>
      <c r="CO21" s="42">
        <f>IF(H21=24,17,0)</f>
        <v>0</v>
      </c>
      <c r="CP21" s="42">
        <f>IF(H21=25,16,0)</f>
        <v>0</v>
      </c>
      <c r="CQ21" s="42">
        <f>IF(H21=26,15,0)</f>
        <v>0</v>
      </c>
      <c r="CR21" s="42">
        <f>IF(H21=27,14,0)</f>
        <v>0</v>
      </c>
      <c r="CS21" s="42">
        <f>IF(H21=28,13,0)</f>
        <v>0</v>
      </c>
      <c r="CT21" s="42">
        <f>IF(H21=29,12,0)</f>
        <v>0</v>
      </c>
      <c r="CU21" s="42">
        <f>IF(H21=30,11,0)</f>
        <v>0</v>
      </c>
      <c r="CV21" s="42">
        <f>IF(H21=31,10,0)</f>
        <v>0</v>
      </c>
      <c r="CW21" s="42">
        <f>IF(H21=32,9,0)</f>
        <v>0</v>
      </c>
      <c r="CX21" s="42">
        <f>IF(H21=33,8,0)</f>
        <v>0</v>
      </c>
      <c r="CY21" s="42">
        <f>IF(H21=34,7,0)</f>
        <v>0</v>
      </c>
      <c r="CZ21" s="42">
        <f>IF(H21=35,6,0)</f>
        <v>0</v>
      </c>
      <c r="DA21" s="42">
        <f>IF(H21=36,5,0)</f>
        <v>0</v>
      </c>
      <c r="DB21" s="42">
        <f>IF(H21=37,4,0)</f>
        <v>0</v>
      </c>
      <c r="DC21" s="42">
        <f>IF(H21=38,3,0)</f>
        <v>0</v>
      </c>
      <c r="DD21" s="42">
        <f>IF(H21=39,2,0)</f>
        <v>0</v>
      </c>
      <c r="DE21" s="42">
        <f>IF(H21=40,1,0)</f>
        <v>0</v>
      </c>
      <c r="DF21" s="42">
        <f>IF(H21&gt;20,0,0)</f>
        <v>0</v>
      </c>
      <c r="DG21" s="42">
        <f>IF(H21="сх",0,0)</f>
        <v>0</v>
      </c>
      <c r="DH21" s="42">
        <f>SUM(BR21:DG21)</f>
        <v>0</v>
      </c>
      <c r="DI21" s="42">
        <f>IF(J21=1,45,0)</f>
        <v>0</v>
      </c>
      <c r="DJ21" s="42">
        <f>IF(J21=2,42,0)</f>
        <v>0</v>
      </c>
      <c r="DK21" s="42">
        <f>IF(J21=3,40,0)</f>
        <v>0</v>
      </c>
      <c r="DL21" s="42">
        <f>IF(J21=4,38,0)</f>
        <v>0</v>
      </c>
      <c r="DM21" s="42">
        <f>IF(J21=5,36,0)</f>
        <v>0</v>
      </c>
      <c r="DN21" s="42">
        <f>IF(J21=6,35,0)</f>
        <v>0</v>
      </c>
      <c r="DO21" s="42">
        <f>IF(J21=7,34,0)</f>
        <v>0</v>
      </c>
      <c r="DP21" s="42">
        <f>IF(J21=8,33,0)</f>
        <v>0</v>
      </c>
      <c r="DQ21" s="42">
        <f>IF(J21=9,32,0)</f>
        <v>0</v>
      </c>
      <c r="DR21" s="42">
        <f>IF(J21=10,31,0)</f>
        <v>0</v>
      </c>
      <c r="DS21" s="42">
        <f>IF(J21=11,30,0)</f>
        <v>0</v>
      </c>
      <c r="DT21" s="42">
        <f>IF(J21=12,29,0)</f>
        <v>0</v>
      </c>
      <c r="DU21" s="42">
        <f>IF(J21=13,28,0)</f>
        <v>0</v>
      </c>
      <c r="DV21" s="42">
        <f>IF(J21=14,27,0)</f>
        <v>0</v>
      </c>
      <c r="DW21" s="42">
        <f>IF(J21=15,26,0)</f>
        <v>0</v>
      </c>
      <c r="DX21" s="42">
        <f>IF(J21=16,25,0)</f>
        <v>0</v>
      </c>
      <c r="DY21" s="42">
        <f>IF(J21=17,24,0)</f>
        <v>0</v>
      </c>
      <c r="DZ21" s="42">
        <f>IF(J21=18,23,0)</f>
        <v>0</v>
      </c>
      <c r="EA21" s="42">
        <f>IF(J21=19,22,0)</f>
        <v>0</v>
      </c>
      <c r="EB21" s="42">
        <f>IF(J21=20,21,0)</f>
        <v>0</v>
      </c>
      <c r="EC21" s="42">
        <f>IF(J21=21,20,0)</f>
        <v>0</v>
      </c>
      <c r="ED21" s="42">
        <f>IF(J21=22,19,0)</f>
        <v>0</v>
      </c>
      <c r="EE21" s="42">
        <f>IF(J21=23,18,0)</f>
        <v>0</v>
      </c>
      <c r="EF21" s="42">
        <f>IF(J21=24,17,0)</f>
        <v>0</v>
      </c>
      <c r="EG21" s="42">
        <f>IF(J21=25,16,0)</f>
        <v>0</v>
      </c>
      <c r="EH21" s="42">
        <f>IF(J21=26,15,0)</f>
        <v>0</v>
      </c>
      <c r="EI21" s="42">
        <f>IF(J21=27,14,0)</f>
        <v>0</v>
      </c>
      <c r="EJ21" s="42">
        <f>IF(J21=28,13,0)</f>
        <v>0</v>
      </c>
      <c r="EK21" s="42">
        <f>IF(J21=29,12,0)</f>
        <v>0</v>
      </c>
      <c r="EL21" s="42">
        <f>IF(J21=30,11,0)</f>
        <v>0</v>
      </c>
      <c r="EM21" s="42">
        <f>IF(J21=31,10,0)</f>
        <v>0</v>
      </c>
      <c r="EN21" s="42">
        <f>IF(J21=32,9,0)</f>
        <v>0</v>
      </c>
      <c r="EO21" s="42">
        <f>IF(J21=33,8,0)</f>
        <v>0</v>
      </c>
      <c r="EP21" s="42">
        <f>IF(J21=34,7,0)</f>
        <v>0</v>
      </c>
      <c r="EQ21" s="42">
        <f>IF(J21=35,6,0)</f>
        <v>0</v>
      </c>
      <c r="ER21" s="42">
        <f>IF(J21=36,5,0)</f>
        <v>0</v>
      </c>
      <c r="ES21" s="42">
        <f>IF(J21=37,4,0)</f>
        <v>0</v>
      </c>
      <c r="ET21" s="42">
        <f>IF(J21=38,3,0)</f>
        <v>0</v>
      </c>
      <c r="EU21" s="42">
        <f>IF(J21=39,2,0)</f>
        <v>0</v>
      </c>
      <c r="EV21" s="42">
        <f>IF(J21=40,1,0)</f>
        <v>0</v>
      </c>
      <c r="EW21" s="42">
        <f>IF(J21&gt;20,0,0)</f>
        <v>0</v>
      </c>
      <c r="EX21" s="42">
        <f>IF(J21="сх",0,0)</f>
        <v>0</v>
      </c>
      <c r="EY21" s="42">
        <f>SUM(DI21:EX21)</f>
        <v>0</v>
      </c>
      <c r="EZ21" s="42"/>
      <c r="FA21" s="42" t="str">
        <f>IF(H21="сх","ноль",IF(H21&gt;0,H21,"Ноль"))</f>
        <v>Ноль</v>
      </c>
      <c r="FB21" s="42" t="str">
        <f>IF(J21="сх","ноль",IF(J21&gt;0,J21,"Ноль"))</f>
        <v>Ноль</v>
      </c>
      <c r="FC21" s="42"/>
      <c r="FD21" s="42">
        <f>MIN(FA21,FB21)</f>
        <v>0</v>
      </c>
      <c r="FE21" s="42" t="e">
        <f>IF(T21=#REF!,IF(J21&lt;#REF!,#REF!,FI21),#REF!)</f>
        <v>#REF!</v>
      </c>
      <c r="FF21" s="42" t="e">
        <f>IF(T21=#REF!,IF(J21&lt;#REF!,0,1))</f>
        <v>#REF!</v>
      </c>
      <c r="FG21" s="42" t="e">
        <f>IF(AND(FD21&gt;=21,FD21&lt;&gt;0),FD21,IF(T21&lt;#REF!,"СТОП",FE21+FF21))</f>
        <v>#REF!</v>
      </c>
      <c r="FH21" s="42"/>
      <c r="FI21" s="42">
        <v>15</v>
      </c>
      <c r="FJ21" s="42">
        <v>16</v>
      </c>
      <c r="FK21" s="42"/>
      <c r="FL21" s="44">
        <f>IF(H21=1,25,0)</f>
        <v>0</v>
      </c>
      <c r="FM21" s="44">
        <f>IF(H21=2,22,0)</f>
        <v>0</v>
      </c>
      <c r="FN21" s="44">
        <f>IF(H21=3,20,0)</f>
        <v>0</v>
      </c>
      <c r="FO21" s="44">
        <f>IF(H21=4,18,0)</f>
        <v>0</v>
      </c>
      <c r="FP21" s="44">
        <f>IF(H21=5,16,0)</f>
        <v>0</v>
      </c>
      <c r="FQ21" s="44">
        <f>IF(H21=6,15,0)</f>
        <v>0</v>
      </c>
      <c r="FR21" s="44">
        <f>IF(H21=7,14,0)</f>
        <v>0</v>
      </c>
      <c r="FS21" s="44">
        <f>IF(H21=8,13,0)</f>
        <v>0</v>
      </c>
      <c r="FT21" s="44">
        <f>IF(H21=9,12,0)</f>
        <v>0</v>
      </c>
      <c r="FU21" s="44">
        <f>IF(H21=10,11,0)</f>
        <v>0</v>
      </c>
      <c r="FV21" s="44">
        <f>IF(H21=11,10,0)</f>
        <v>0</v>
      </c>
      <c r="FW21" s="44">
        <f>IF(H21=12,9,0)</f>
        <v>0</v>
      </c>
      <c r="FX21" s="44">
        <f>IF(H21=13,8,0)</f>
        <v>0</v>
      </c>
      <c r="FY21" s="44">
        <f>IF(H21=14,7,0)</f>
        <v>0</v>
      </c>
      <c r="FZ21" s="44">
        <f>IF(H21=15,6,0)</f>
        <v>0</v>
      </c>
      <c r="GA21" s="44">
        <f>IF(H21=16,5,0)</f>
        <v>0</v>
      </c>
      <c r="GB21" s="44">
        <f>IF(H21=17,4,0)</f>
        <v>0</v>
      </c>
      <c r="GC21" s="44">
        <f>IF(H21=18,3,0)</f>
        <v>0</v>
      </c>
      <c r="GD21" s="44">
        <f>IF(H21=19,2,0)</f>
        <v>0</v>
      </c>
      <c r="GE21" s="44">
        <f>IF(H21=20,1,0)</f>
        <v>0</v>
      </c>
      <c r="GF21" s="44">
        <f>IF(H21&gt;20,0,0)</f>
        <v>0</v>
      </c>
      <c r="GG21" s="44">
        <f>IF(H21="сх",0,0)</f>
        <v>0</v>
      </c>
      <c r="GH21" s="44">
        <f>SUM(FL21:GG21)</f>
        <v>0</v>
      </c>
      <c r="GI21" s="44">
        <f>IF(J21=1,25,0)</f>
        <v>0</v>
      </c>
      <c r="GJ21" s="44">
        <f>IF(J21=2,22,0)</f>
        <v>0</v>
      </c>
      <c r="GK21" s="44">
        <f>IF(J21=3,20,0)</f>
        <v>0</v>
      </c>
      <c r="GL21" s="44">
        <f>IF(J21=4,18,0)</f>
        <v>0</v>
      </c>
      <c r="GM21" s="44">
        <f>IF(J21=5,16,0)</f>
        <v>0</v>
      </c>
      <c r="GN21" s="44">
        <f>IF(J21=6,15,0)</f>
        <v>0</v>
      </c>
      <c r="GO21" s="44">
        <f>IF(J21=7,14,0)</f>
        <v>0</v>
      </c>
      <c r="GP21" s="44">
        <f>IF(J21=8,13,0)</f>
        <v>0</v>
      </c>
      <c r="GQ21" s="44">
        <f>IF(J21=9,12,0)</f>
        <v>0</v>
      </c>
      <c r="GR21" s="44">
        <f>IF(J21=10,11,0)</f>
        <v>0</v>
      </c>
      <c r="GS21" s="44">
        <f>IF(J21=11,10,0)</f>
        <v>0</v>
      </c>
      <c r="GT21" s="44">
        <f>IF(J21=12,9,0)</f>
        <v>0</v>
      </c>
      <c r="GU21" s="44">
        <f>IF(J21=13,8,0)</f>
        <v>0</v>
      </c>
      <c r="GV21" s="44">
        <f>IF(J21=14,7,0)</f>
        <v>0</v>
      </c>
      <c r="GW21" s="44">
        <f>IF(J21=15,6,0)</f>
        <v>0</v>
      </c>
      <c r="GX21" s="44">
        <f>IF(J21=16,5,0)</f>
        <v>0</v>
      </c>
      <c r="GY21" s="44">
        <f>IF(J21=17,4,0)</f>
        <v>0</v>
      </c>
      <c r="GZ21" s="44">
        <f>IF(J21=18,3,0)</f>
        <v>0</v>
      </c>
      <c r="HA21" s="44">
        <f>IF(J21=19,2,0)</f>
        <v>0</v>
      </c>
      <c r="HB21" s="44">
        <f>IF(J21=20,1,0)</f>
        <v>0</v>
      </c>
      <c r="HC21" s="44">
        <f>IF(J21&gt;20,0,0)</f>
        <v>0</v>
      </c>
      <c r="HD21" s="44">
        <f>IF(J21="сх",0,0)</f>
        <v>0</v>
      </c>
      <c r="HE21" s="44">
        <f>SUM(GI21:HD21)</f>
        <v>0</v>
      </c>
      <c r="HF21" s="44">
        <f>IF(H21=1,100,0)</f>
        <v>0</v>
      </c>
      <c r="HG21" s="44">
        <f>IF(H21=2,98,0)</f>
        <v>0</v>
      </c>
      <c r="HH21" s="44">
        <f>IF(H21=3,95,0)</f>
        <v>0</v>
      </c>
      <c r="HI21" s="44">
        <f>IF(H21=4,93,0)</f>
        <v>0</v>
      </c>
      <c r="HJ21" s="44">
        <f>IF(H21=5,90,0)</f>
        <v>0</v>
      </c>
      <c r="HK21" s="44">
        <f>IF(H21=6,88,0)</f>
        <v>0</v>
      </c>
      <c r="HL21" s="44">
        <f>IF(H21=7,85,0)</f>
        <v>0</v>
      </c>
      <c r="HM21" s="44">
        <f>IF(H21=8,83,0)</f>
        <v>0</v>
      </c>
      <c r="HN21" s="44">
        <f>IF(H21=9,80,0)</f>
        <v>0</v>
      </c>
      <c r="HO21" s="44">
        <f>IF(H21=10,78,0)</f>
        <v>0</v>
      </c>
      <c r="HP21" s="44">
        <f>IF(H21=11,75,0)</f>
        <v>0</v>
      </c>
      <c r="HQ21" s="44">
        <f>IF(H21=12,73,0)</f>
        <v>0</v>
      </c>
      <c r="HR21" s="44">
        <f>IF(H21=13,70,0)</f>
        <v>0</v>
      </c>
      <c r="HS21" s="44">
        <f>IF(H21=14,68,0)</f>
        <v>0</v>
      </c>
      <c r="HT21" s="44">
        <f>IF(H21=15,65,0)</f>
        <v>0</v>
      </c>
      <c r="HU21" s="44">
        <f>IF(H21=16,63,0)</f>
        <v>0</v>
      </c>
      <c r="HV21" s="44">
        <f>IF(H21=17,60,0)</f>
        <v>0</v>
      </c>
      <c r="HW21" s="44">
        <f>IF(H21=18,58,0)</f>
        <v>0</v>
      </c>
      <c r="HX21" s="44">
        <f>IF(H21=19,55,0)</f>
        <v>0</v>
      </c>
      <c r="HY21" s="44">
        <f>IF(H21=20,53,0)</f>
        <v>0</v>
      </c>
      <c r="HZ21" s="44">
        <f>IF(H21&gt;20,0,0)</f>
        <v>0</v>
      </c>
      <c r="IA21" s="44">
        <f>IF(H21="сх",0,0)</f>
        <v>0</v>
      </c>
      <c r="IB21" s="44">
        <f>SUM(HF21:IA21)</f>
        <v>0</v>
      </c>
      <c r="IC21" s="44">
        <f>IF(J21=1,100,0)</f>
        <v>0</v>
      </c>
      <c r="ID21" s="44">
        <f>IF(J21=2,98,0)</f>
        <v>0</v>
      </c>
      <c r="IE21" s="44">
        <f>IF(J21=3,95,0)</f>
        <v>0</v>
      </c>
      <c r="IF21" s="44">
        <f>IF(J21=4,93,0)</f>
        <v>0</v>
      </c>
      <c r="IG21" s="44">
        <f>IF(J21=5,90,0)</f>
        <v>0</v>
      </c>
      <c r="IH21" s="44">
        <f>IF(J21=6,88,0)</f>
        <v>0</v>
      </c>
      <c r="II21" s="44">
        <f>IF(J21=7,85,0)</f>
        <v>0</v>
      </c>
      <c r="IJ21" s="44">
        <f>IF(J21=8,83,0)</f>
        <v>0</v>
      </c>
      <c r="IK21" s="44">
        <f>IF(J21=9,80,0)</f>
        <v>0</v>
      </c>
      <c r="IL21" s="44">
        <f>IF(J21=10,78,0)</f>
        <v>0</v>
      </c>
      <c r="IM21" s="44">
        <f>IF(J21=11,75,0)</f>
        <v>0</v>
      </c>
      <c r="IN21" s="44">
        <f>IF(J21=12,73,0)</f>
        <v>0</v>
      </c>
      <c r="IO21" s="44">
        <f>IF(J21=13,70,0)</f>
        <v>0</v>
      </c>
      <c r="IP21" s="44">
        <f>IF(J21=14,68,0)</f>
        <v>0</v>
      </c>
      <c r="IQ21" s="44">
        <f>IF(J21=15,65,0)</f>
        <v>0</v>
      </c>
      <c r="IR21" s="44">
        <f>IF(J21=16,63,0)</f>
        <v>0</v>
      </c>
      <c r="IS21" s="44">
        <f>IF(J21=17,60,0)</f>
        <v>0</v>
      </c>
      <c r="IT21" s="44">
        <f>IF(J21=18,58,0)</f>
        <v>0</v>
      </c>
      <c r="IU21" s="44">
        <f>IF(J21=19,55,0)</f>
        <v>0</v>
      </c>
      <c r="IV21" s="44">
        <f>IF(J21=20,53,0)</f>
        <v>0</v>
      </c>
    </row>
    <row r="22" spans="1:256" s="3" customFormat="1" ht="99.75" customHeight="1" thickBot="1">
      <c r="A22" s="61">
        <v>12</v>
      </c>
      <c r="B22" s="68">
        <v>811</v>
      </c>
      <c r="C22" s="93" t="s">
        <v>177</v>
      </c>
      <c r="D22" s="58" t="s">
        <v>178</v>
      </c>
      <c r="E22" s="59" t="s">
        <v>179</v>
      </c>
      <c r="F22" s="60" t="s">
        <v>40</v>
      </c>
      <c r="G22" s="58" t="s">
        <v>49</v>
      </c>
      <c r="H22" s="78"/>
      <c r="I22" s="86"/>
      <c r="J22" s="79"/>
      <c r="K22" s="86"/>
      <c r="L22" s="78"/>
      <c r="M22" s="86"/>
      <c r="N22" s="79"/>
      <c r="O22" s="86"/>
      <c r="P22" s="78">
        <v>5</v>
      </c>
      <c r="Q22" s="85">
        <f t="shared" si="225"/>
        <v>16</v>
      </c>
      <c r="R22" s="79">
        <v>5</v>
      </c>
      <c r="S22" s="85">
        <f t="shared" si="226"/>
        <v>16</v>
      </c>
      <c r="T22" s="83">
        <f t="shared" si="227"/>
        <v>32</v>
      </c>
      <c r="U22" s="41">
        <f>I22+K22</f>
        <v>0</v>
      </c>
      <c r="V22" s="42"/>
      <c r="W22" s="43"/>
      <c r="X22" s="42">
        <f>IF(H22=1,25,0)</f>
        <v>0</v>
      </c>
      <c r="Y22" s="42">
        <f>IF(H22=2,22,0)</f>
        <v>0</v>
      </c>
      <c r="Z22" s="42">
        <f>IF(H22=3,20,0)</f>
        <v>0</v>
      </c>
      <c r="AA22" s="42">
        <f>IF(H22=4,18,0)</f>
        <v>0</v>
      </c>
      <c r="AB22" s="42">
        <f>IF(H22=5,16,0)</f>
        <v>0</v>
      </c>
      <c r="AC22" s="42">
        <f>IF(H22=6,15,0)</f>
        <v>0</v>
      </c>
      <c r="AD22" s="42">
        <f>IF(H22=7,14,0)</f>
        <v>0</v>
      </c>
      <c r="AE22" s="42">
        <f>IF(H22=8,13,0)</f>
        <v>0</v>
      </c>
      <c r="AF22" s="42">
        <f>IF(H22=9,12,0)</f>
        <v>0</v>
      </c>
      <c r="AG22" s="42">
        <f>IF(H22=10,11,0)</f>
        <v>0</v>
      </c>
      <c r="AH22" s="42">
        <f>IF(H22=11,10,0)</f>
        <v>0</v>
      </c>
      <c r="AI22" s="42">
        <f>IF(H22=12,9,0)</f>
        <v>0</v>
      </c>
      <c r="AJ22" s="42">
        <f>IF(H22=13,8,0)</f>
        <v>0</v>
      </c>
      <c r="AK22" s="42">
        <f>IF(H22=14,7,0)</f>
        <v>0</v>
      </c>
      <c r="AL22" s="42">
        <f>IF(H22=15,6,0)</f>
        <v>0</v>
      </c>
      <c r="AM22" s="42">
        <f>IF(H22=16,5,0)</f>
        <v>0</v>
      </c>
      <c r="AN22" s="42">
        <f>IF(H22=17,4,0)</f>
        <v>0</v>
      </c>
      <c r="AO22" s="42">
        <f>IF(H22=18,3,0)</f>
        <v>0</v>
      </c>
      <c r="AP22" s="42">
        <f>IF(H22=19,2,0)</f>
        <v>0</v>
      </c>
      <c r="AQ22" s="42">
        <f>IF(H22=20,1,0)</f>
        <v>0</v>
      </c>
      <c r="AR22" s="42">
        <f>IF(H22&gt;20,0,0)</f>
        <v>0</v>
      </c>
      <c r="AS22" s="42">
        <f>IF(H22="сх",0,0)</f>
        <v>0</v>
      </c>
      <c r="AT22" s="42">
        <f>SUM(X22:AR22)</f>
        <v>0</v>
      </c>
      <c r="AU22" s="42">
        <f>IF(J22=1,25,0)</f>
        <v>0</v>
      </c>
      <c r="AV22" s="42">
        <f>IF(J22=2,22,0)</f>
        <v>0</v>
      </c>
      <c r="AW22" s="42">
        <f>IF(J22=3,20,0)</f>
        <v>0</v>
      </c>
      <c r="AX22" s="42">
        <f>IF(J22=4,18,0)</f>
        <v>0</v>
      </c>
      <c r="AY22" s="42">
        <f>IF(J22=5,16,0)</f>
        <v>0</v>
      </c>
      <c r="AZ22" s="42">
        <f>IF(J22=6,15,0)</f>
        <v>0</v>
      </c>
      <c r="BA22" s="42">
        <f>IF(J22=7,14,0)</f>
        <v>0</v>
      </c>
      <c r="BB22" s="42">
        <f>IF(J22=8,13,0)</f>
        <v>0</v>
      </c>
      <c r="BC22" s="42">
        <f>IF(J22=9,12,0)</f>
        <v>0</v>
      </c>
      <c r="BD22" s="42">
        <f>IF(J22=10,11,0)</f>
        <v>0</v>
      </c>
      <c r="BE22" s="42">
        <f>IF(J22=11,10,0)</f>
        <v>0</v>
      </c>
      <c r="BF22" s="42">
        <f>IF(J22=12,9,0)</f>
        <v>0</v>
      </c>
      <c r="BG22" s="42">
        <f>IF(J22=13,8,0)</f>
        <v>0</v>
      </c>
      <c r="BH22" s="42">
        <f>IF(J22=14,7,0)</f>
        <v>0</v>
      </c>
      <c r="BI22" s="42">
        <f>IF(J22=15,6,0)</f>
        <v>0</v>
      </c>
      <c r="BJ22" s="42">
        <f>IF(J22=16,5,0)</f>
        <v>0</v>
      </c>
      <c r="BK22" s="42">
        <f>IF(J22=17,4,0)</f>
        <v>0</v>
      </c>
      <c r="BL22" s="42">
        <f>IF(J22=18,3,0)</f>
        <v>0</v>
      </c>
      <c r="BM22" s="42">
        <f>IF(J22=19,2,0)</f>
        <v>0</v>
      </c>
      <c r="BN22" s="42">
        <f>IF(J22=20,1,0)</f>
        <v>0</v>
      </c>
      <c r="BO22" s="42">
        <f>IF(J22&gt;20,0,0)</f>
        <v>0</v>
      </c>
      <c r="BP22" s="42">
        <f>IF(J22="сх",0,0)</f>
        <v>0</v>
      </c>
      <c r="BQ22" s="42">
        <f>SUM(AU22:BO22)</f>
        <v>0</v>
      </c>
      <c r="BR22" s="42">
        <f>IF(H22=1,45,0)</f>
        <v>0</v>
      </c>
      <c r="BS22" s="42">
        <f>IF(H22=2,42,0)</f>
        <v>0</v>
      </c>
      <c r="BT22" s="42">
        <f>IF(H22=3,40,0)</f>
        <v>0</v>
      </c>
      <c r="BU22" s="42">
        <f>IF(H22=4,38,0)</f>
        <v>0</v>
      </c>
      <c r="BV22" s="42">
        <f>IF(H22=5,36,0)</f>
        <v>0</v>
      </c>
      <c r="BW22" s="42">
        <f>IF(H22=6,35,0)</f>
        <v>0</v>
      </c>
      <c r="BX22" s="42">
        <f>IF(H22=7,34,0)</f>
        <v>0</v>
      </c>
      <c r="BY22" s="42">
        <f>IF(H22=8,33,0)</f>
        <v>0</v>
      </c>
      <c r="BZ22" s="42">
        <f>IF(H22=9,32,0)</f>
        <v>0</v>
      </c>
      <c r="CA22" s="42">
        <f>IF(H22=10,31,0)</f>
        <v>0</v>
      </c>
      <c r="CB22" s="42">
        <f>IF(H22=11,30,0)</f>
        <v>0</v>
      </c>
      <c r="CC22" s="42">
        <f>IF(H22=12,29,0)</f>
        <v>0</v>
      </c>
      <c r="CD22" s="42">
        <f>IF(H22=13,28,0)</f>
        <v>0</v>
      </c>
      <c r="CE22" s="42">
        <f>IF(H22=14,27,0)</f>
        <v>0</v>
      </c>
      <c r="CF22" s="42">
        <f>IF(H22=15,26,0)</f>
        <v>0</v>
      </c>
      <c r="CG22" s="42">
        <f>IF(H22=16,25,0)</f>
        <v>0</v>
      </c>
      <c r="CH22" s="42">
        <f>IF(H22=17,24,0)</f>
        <v>0</v>
      </c>
      <c r="CI22" s="42">
        <f>IF(H22=18,23,0)</f>
        <v>0</v>
      </c>
      <c r="CJ22" s="42">
        <f>IF(H22=19,22,0)</f>
        <v>0</v>
      </c>
      <c r="CK22" s="42">
        <f>IF(H22=20,21,0)</f>
        <v>0</v>
      </c>
      <c r="CL22" s="42">
        <f>IF(H22=21,20,0)</f>
        <v>0</v>
      </c>
      <c r="CM22" s="42">
        <f>IF(H22=22,19,0)</f>
        <v>0</v>
      </c>
      <c r="CN22" s="42">
        <f>IF(H22=23,18,0)</f>
        <v>0</v>
      </c>
      <c r="CO22" s="42">
        <f>IF(H22=24,17,0)</f>
        <v>0</v>
      </c>
      <c r="CP22" s="42">
        <f>IF(H22=25,16,0)</f>
        <v>0</v>
      </c>
      <c r="CQ22" s="42">
        <f>IF(H22=26,15,0)</f>
        <v>0</v>
      </c>
      <c r="CR22" s="42">
        <f>IF(H22=27,14,0)</f>
        <v>0</v>
      </c>
      <c r="CS22" s="42">
        <f>IF(H22=28,13,0)</f>
        <v>0</v>
      </c>
      <c r="CT22" s="42">
        <f>IF(H22=29,12,0)</f>
        <v>0</v>
      </c>
      <c r="CU22" s="42">
        <f>IF(H22=30,11,0)</f>
        <v>0</v>
      </c>
      <c r="CV22" s="42">
        <f>IF(H22=31,10,0)</f>
        <v>0</v>
      </c>
      <c r="CW22" s="42">
        <f>IF(H22=32,9,0)</f>
        <v>0</v>
      </c>
      <c r="CX22" s="42">
        <f>IF(H22=33,8,0)</f>
        <v>0</v>
      </c>
      <c r="CY22" s="42">
        <f>IF(H22=34,7,0)</f>
        <v>0</v>
      </c>
      <c r="CZ22" s="42">
        <f>IF(H22=35,6,0)</f>
        <v>0</v>
      </c>
      <c r="DA22" s="42">
        <f>IF(H22=36,5,0)</f>
        <v>0</v>
      </c>
      <c r="DB22" s="42">
        <f>IF(H22=37,4,0)</f>
        <v>0</v>
      </c>
      <c r="DC22" s="42">
        <f>IF(H22=38,3,0)</f>
        <v>0</v>
      </c>
      <c r="DD22" s="42">
        <f>IF(H22=39,2,0)</f>
        <v>0</v>
      </c>
      <c r="DE22" s="42">
        <f>IF(H22=40,1,0)</f>
        <v>0</v>
      </c>
      <c r="DF22" s="42">
        <f>IF(H22&gt;20,0,0)</f>
        <v>0</v>
      </c>
      <c r="DG22" s="42">
        <f>IF(H22="сх",0,0)</f>
        <v>0</v>
      </c>
      <c r="DH22" s="42">
        <f>SUM(BR22:DG22)</f>
        <v>0</v>
      </c>
      <c r="DI22" s="42">
        <f>IF(J22=1,45,0)</f>
        <v>0</v>
      </c>
      <c r="DJ22" s="42">
        <f>IF(J22=2,42,0)</f>
        <v>0</v>
      </c>
      <c r="DK22" s="42">
        <f>IF(J22=3,40,0)</f>
        <v>0</v>
      </c>
      <c r="DL22" s="42">
        <f>IF(J22=4,38,0)</f>
        <v>0</v>
      </c>
      <c r="DM22" s="42">
        <f>IF(J22=5,36,0)</f>
        <v>0</v>
      </c>
      <c r="DN22" s="42">
        <f>IF(J22=6,35,0)</f>
        <v>0</v>
      </c>
      <c r="DO22" s="42">
        <f>IF(J22=7,34,0)</f>
        <v>0</v>
      </c>
      <c r="DP22" s="42">
        <f>IF(J22=8,33,0)</f>
        <v>0</v>
      </c>
      <c r="DQ22" s="42">
        <f>IF(J22=9,32,0)</f>
        <v>0</v>
      </c>
      <c r="DR22" s="42">
        <f>IF(J22=10,31,0)</f>
        <v>0</v>
      </c>
      <c r="DS22" s="42">
        <f>IF(J22=11,30,0)</f>
        <v>0</v>
      </c>
      <c r="DT22" s="42">
        <f>IF(J22=12,29,0)</f>
        <v>0</v>
      </c>
      <c r="DU22" s="42">
        <f>IF(J22=13,28,0)</f>
        <v>0</v>
      </c>
      <c r="DV22" s="42">
        <f>IF(J22=14,27,0)</f>
        <v>0</v>
      </c>
      <c r="DW22" s="42">
        <f>IF(J22=15,26,0)</f>
        <v>0</v>
      </c>
      <c r="DX22" s="42">
        <f>IF(J22=16,25,0)</f>
        <v>0</v>
      </c>
      <c r="DY22" s="42">
        <f>IF(J22=17,24,0)</f>
        <v>0</v>
      </c>
      <c r="DZ22" s="42">
        <f>IF(J22=18,23,0)</f>
        <v>0</v>
      </c>
      <c r="EA22" s="42">
        <f>IF(J22=19,22,0)</f>
        <v>0</v>
      </c>
      <c r="EB22" s="42">
        <f>IF(J22=20,21,0)</f>
        <v>0</v>
      </c>
      <c r="EC22" s="42">
        <f>IF(J22=21,20,0)</f>
        <v>0</v>
      </c>
      <c r="ED22" s="42">
        <f>IF(J22=22,19,0)</f>
        <v>0</v>
      </c>
      <c r="EE22" s="42">
        <f>IF(J22=23,18,0)</f>
        <v>0</v>
      </c>
      <c r="EF22" s="42">
        <f>IF(J22=24,17,0)</f>
        <v>0</v>
      </c>
      <c r="EG22" s="42">
        <f>IF(J22=25,16,0)</f>
        <v>0</v>
      </c>
      <c r="EH22" s="42">
        <f>IF(J22=26,15,0)</f>
        <v>0</v>
      </c>
      <c r="EI22" s="42">
        <f>IF(J22=27,14,0)</f>
        <v>0</v>
      </c>
      <c r="EJ22" s="42">
        <f>IF(J22=28,13,0)</f>
        <v>0</v>
      </c>
      <c r="EK22" s="42">
        <f>IF(J22=29,12,0)</f>
        <v>0</v>
      </c>
      <c r="EL22" s="42">
        <f>IF(J22=30,11,0)</f>
        <v>0</v>
      </c>
      <c r="EM22" s="42">
        <f>IF(J22=31,10,0)</f>
        <v>0</v>
      </c>
      <c r="EN22" s="42">
        <f>IF(J22=32,9,0)</f>
        <v>0</v>
      </c>
      <c r="EO22" s="42">
        <f>IF(J22=33,8,0)</f>
        <v>0</v>
      </c>
      <c r="EP22" s="42">
        <f>IF(J22=34,7,0)</f>
        <v>0</v>
      </c>
      <c r="EQ22" s="42">
        <f>IF(J22=35,6,0)</f>
        <v>0</v>
      </c>
      <c r="ER22" s="42">
        <f>IF(J22=36,5,0)</f>
        <v>0</v>
      </c>
      <c r="ES22" s="42">
        <f>IF(J22=37,4,0)</f>
        <v>0</v>
      </c>
      <c r="ET22" s="42">
        <f>IF(J22=38,3,0)</f>
        <v>0</v>
      </c>
      <c r="EU22" s="42">
        <f>IF(J22=39,2,0)</f>
        <v>0</v>
      </c>
      <c r="EV22" s="42">
        <f>IF(J22=40,1,0)</f>
        <v>0</v>
      </c>
      <c r="EW22" s="42">
        <f>IF(J22&gt;20,0,0)</f>
        <v>0</v>
      </c>
      <c r="EX22" s="42">
        <f>IF(J22="сх",0,0)</f>
        <v>0</v>
      </c>
      <c r="EY22" s="42">
        <f>SUM(DI22:EX22)</f>
        <v>0</v>
      </c>
      <c r="EZ22" s="42"/>
      <c r="FA22" s="42" t="str">
        <f>IF(H22="сх","ноль",IF(H22&gt;0,H22,"Ноль"))</f>
        <v>Ноль</v>
      </c>
      <c r="FB22" s="42" t="str">
        <f>IF(J22="сх","ноль",IF(J22&gt;0,J22,"Ноль"))</f>
        <v>Ноль</v>
      </c>
      <c r="FC22" s="42"/>
      <c r="FD22" s="42">
        <f>MIN(FA22,FB22)</f>
        <v>0</v>
      </c>
      <c r="FE22" s="42" t="e">
        <f>IF(T22=#REF!,IF(J22&lt;#REF!,#REF!,FI22),#REF!)</f>
        <v>#REF!</v>
      </c>
      <c r="FF22" s="42" t="e">
        <f>IF(T22=#REF!,IF(J22&lt;#REF!,0,1))</f>
        <v>#REF!</v>
      </c>
      <c r="FG22" s="42" t="e">
        <f>IF(AND(FD22&gt;=21,FD22&lt;&gt;0),FD22,IF(T22&lt;#REF!,"СТОП",FE22+FF22))</f>
        <v>#REF!</v>
      </c>
      <c r="FH22" s="42"/>
      <c r="FI22" s="42">
        <v>15</v>
      </c>
      <c r="FJ22" s="42">
        <v>16</v>
      </c>
      <c r="FK22" s="42"/>
      <c r="FL22" s="44">
        <f>IF(H22=1,25,0)</f>
        <v>0</v>
      </c>
      <c r="FM22" s="44">
        <f>IF(H22=2,22,0)</f>
        <v>0</v>
      </c>
      <c r="FN22" s="44">
        <f>IF(H22=3,20,0)</f>
        <v>0</v>
      </c>
      <c r="FO22" s="44">
        <f>IF(H22=4,18,0)</f>
        <v>0</v>
      </c>
      <c r="FP22" s="44">
        <f>IF(H22=5,16,0)</f>
        <v>0</v>
      </c>
      <c r="FQ22" s="44">
        <f>IF(H22=6,15,0)</f>
        <v>0</v>
      </c>
      <c r="FR22" s="44">
        <f>IF(H22=7,14,0)</f>
        <v>0</v>
      </c>
      <c r="FS22" s="44">
        <f>IF(H22=8,13,0)</f>
        <v>0</v>
      </c>
      <c r="FT22" s="44">
        <f>IF(H22=9,12,0)</f>
        <v>0</v>
      </c>
      <c r="FU22" s="44">
        <f>IF(H22=10,11,0)</f>
        <v>0</v>
      </c>
      <c r="FV22" s="44">
        <f>IF(H22=11,10,0)</f>
        <v>0</v>
      </c>
      <c r="FW22" s="44">
        <f>IF(H22=12,9,0)</f>
        <v>0</v>
      </c>
      <c r="FX22" s="44">
        <f>IF(H22=13,8,0)</f>
        <v>0</v>
      </c>
      <c r="FY22" s="44">
        <f>IF(H22=14,7,0)</f>
        <v>0</v>
      </c>
      <c r="FZ22" s="44">
        <f>IF(H22=15,6,0)</f>
        <v>0</v>
      </c>
      <c r="GA22" s="44">
        <f>IF(H22=16,5,0)</f>
        <v>0</v>
      </c>
      <c r="GB22" s="44">
        <f>IF(H22=17,4,0)</f>
        <v>0</v>
      </c>
      <c r="GC22" s="44">
        <f>IF(H22=18,3,0)</f>
        <v>0</v>
      </c>
      <c r="GD22" s="44">
        <f>IF(H22=19,2,0)</f>
        <v>0</v>
      </c>
      <c r="GE22" s="44">
        <f>IF(H22=20,1,0)</f>
        <v>0</v>
      </c>
      <c r="GF22" s="44">
        <f>IF(H22&gt;20,0,0)</f>
        <v>0</v>
      </c>
      <c r="GG22" s="44">
        <f>IF(H22="сх",0,0)</f>
        <v>0</v>
      </c>
      <c r="GH22" s="44">
        <f>SUM(FL22:GG22)</f>
        <v>0</v>
      </c>
      <c r="GI22" s="44">
        <f>IF(J22=1,25,0)</f>
        <v>0</v>
      </c>
      <c r="GJ22" s="44">
        <f>IF(J22=2,22,0)</f>
        <v>0</v>
      </c>
      <c r="GK22" s="44">
        <f>IF(J22=3,20,0)</f>
        <v>0</v>
      </c>
      <c r="GL22" s="44">
        <f>IF(J22=4,18,0)</f>
        <v>0</v>
      </c>
      <c r="GM22" s="44">
        <f>IF(J22=5,16,0)</f>
        <v>0</v>
      </c>
      <c r="GN22" s="44">
        <f>IF(J22=6,15,0)</f>
        <v>0</v>
      </c>
      <c r="GO22" s="44">
        <f>IF(J22=7,14,0)</f>
        <v>0</v>
      </c>
      <c r="GP22" s="44">
        <f>IF(J22=8,13,0)</f>
        <v>0</v>
      </c>
      <c r="GQ22" s="44">
        <f>IF(J22=9,12,0)</f>
        <v>0</v>
      </c>
      <c r="GR22" s="44">
        <f>IF(J22=10,11,0)</f>
        <v>0</v>
      </c>
      <c r="GS22" s="44">
        <f>IF(J22=11,10,0)</f>
        <v>0</v>
      </c>
      <c r="GT22" s="44">
        <f>IF(J22=12,9,0)</f>
        <v>0</v>
      </c>
      <c r="GU22" s="44">
        <f>IF(J22=13,8,0)</f>
        <v>0</v>
      </c>
      <c r="GV22" s="44">
        <f>IF(J22=14,7,0)</f>
        <v>0</v>
      </c>
      <c r="GW22" s="44">
        <f>IF(J22=15,6,0)</f>
        <v>0</v>
      </c>
      <c r="GX22" s="44">
        <f>IF(J22=16,5,0)</f>
        <v>0</v>
      </c>
      <c r="GY22" s="44">
        <f>IF(J22=17,4,0)</f>
        <v>0</v>
      </c>
      <c r="GZ22" s="44">
        <f>IF(J22=18,3,0)</f>
        <v>0</v>
      </c>
      <c r="HA22" s="44">
        <f>IF(J22=19,2,0)</f>
        <v>0</v>
      </c>
      <c r="HB22" s="44">
        <f>IF(J22=20,1,0)</f>
        <v>0</v>
      </c>
      <c r="HC22" s="44">
        <f>IF(J22&gt;20,0,0)</f>
        <v>0</v>
      </c>
      <c r="HD22" s="44">
        <f>IF(J22="сх",0,0)</f>
        <v>0</v>
      </c>
      <c r="HE22" s="44">
        <f>SUM(GI22:HD22)</f>
        <v>0</v>
      </c>
      <c r="HF22" s="44">
        <f>IF(H22=1,100,0)</f>
        <v>0</v>
      </c>
      <c r="HG22" s="44">
        <f>IF(H22=2,98,0)</f>
        <v>0</v>
      </c>
      <c r="HH22" s="44">
        <f>IF(H22=3,95,0)</f>
        <v>0</v>
      </c>
      <c r="HI22" s="44">
        <f>IF(H22=4,93,0)</f>
        <v>0</v>
      </c>
      <c r="HJ22" s="44">
        <f>IF(H22=5,90,0)</f>
        <v>0</v>
      </c>
      <c r="HK22" s="44">
        <f>IF(H22=6,88,0)</f>
        <v>0</v>
      </c>
      <c r="HL22" s="44">
        <f>IF(H22=7,85,0)</f>
        <v>0</v>
      </c>
      <c r="HM22" s="44">
        <f>IF(H22=8,83,0)</f>
        <v>0</v>
      </c>
      <c r="HN22" s="44">
        <f>IF(H22=9,80,0)</f>
        <v>0</v>
      </c>
      <c r="HO22" s="44">
        <f>IF(H22=10,78,0)</f>
        <v>0</v>
      </c>
      <c r="HP22" s="44">
        <f>IF(H22=11,75,0)</f>
        <v>0</v>
      </c>
      <c r="HQ22" s="44">
        <f>IF(H22=12,73,0)</f>
        <v>0</v>
      </c>
      <c r="HR22" s="44">
        <f>IF(H22=13,70,0)</f>
        <v>0</v>
      </c>
      <c r="HS22" s="44">
        <f>IF(H22=14,68,0)</f>
        <v>0</v>
      </c>
      <c r="HT22" s="44">
        <f>IF(H22=15,65,0)</f>
        <v>0</v>
      </c>
      <c r="HU22" s="44">
        <f>IF(H22=16,63,0)</f>
        <v>0</v>
      </c>
      <c r="HV22" s="44">
        <f>IF(H22=17,60,0)</f>
        <v>0</v>
      </c>
      <c r="HW22" s="44">
        <f>IF(H22=18,58,0)</f>
        <v>0</v>
      </c>
      <c r="HX22" s="44">
        <f>IF(H22=19,55,0)</f>
        <v>0</v>
      </c>
      <c r="HY22" s="44">
        <f>IF(H22=20,53,0)</f>
        <v>0</v>
      </c>
      <c r="HZ22" s="44">
        <f>IF(H22&gt;20,0,0)</f>
        <v>0</v>
      </c>
      <c r="IA22" s="44">
        <f>IF(H22="сх",0,0)</f>
        <v>0</v>
      </c>
      <c r="IB22" s="44">
        <f>SUM(HF22:IA22)</f>
        <v>0</v>
      </c>
      <c r="IC22" s="44">
        <f>IF(J22=1,100,0)</f>
        <v>0</v>
      </c>
      <c r="ID22" s="44">
        <f>IF(J22=2,98,0)</f>
        <v>0</v>
      </c>
      <c r="IE22" s="44">
        <f>IF(J22=3,95,0)</f>
        <v>0</v>
      </c>
      <c r="IF22" s="44">
        <f>IF(J22=4,93,0)</f>
        <v>0</v>
      </c>
      <c r="IG22" s="44">
        <f>IF(J22=5,90,0)</f>
        <v>0</v>
      </c>
      <c r="IH22" s="44">
        <f>IF(J22=6,88,0)</f>
        <v>0</v>
      </c>
      <c r="II22" s="44">
        <f>IF(J22=7,85,0)</f>
        <v>0</v>
      </c>
      <c r="IJ22" s="44">
        <f>IF(J22=8,83,0)</f>
        <v>0</v>
      </c>
      <c r="IK22" s="44">
        <f>IF(J22=9,80,0)</f>
        <v>0</v>
      </c>
      <c r="IL22" s="44">
        <f>IF(J22=10,78,0)</f>
        <v>0</v>
      </c>
      <c r="IM22" s="44">
        <f>IF(J22=11,75,0)</f>
        <v>0</v>
      </c>
      <c r="IN22" s="44">
        <f>IF(J22=12,73,0)</f>
        <v>0</v>
      </c>
      <c r="IO22" s="44">
        <f>IF(J22=13,70,0)</f>
        <v>0</v>
      </c>
      <c r="IP22" s="44">
        <f>IF(J22=14,68,0)</f>
        <v>0</v>
      </c>
      <c r="IQ22" s="44">
        <f>IF(J22=15,65,0)</f>
        <v>0</v>
      </c>
      <c r="IR22" s="44">
        <f>IF(J22=16,63,0)</f>
        <v>0</v>
      </c>
      <c r="IS22" s="44">
        <f>IF(J22=17,60,0)</f>
        <v>0</v>
      </c>
      <c r="IT22" s="44">
        <f>IF(J22=18,58,0)</f>
        <v>0</v>
      </c>
      <c r="IU22" s="44">
        <f>IF(J22=19,55,0)</f>
        <v>0</v>
      </c>
      <c r="IV22" s="44">
        <f>IF(J22=20,53,0)</f>
        <v>0</v>
      </c>
    </row>
    <row r="23" spans="1:256" s="3" customFormat="1" ht="99.75" customHeight="1" thickBot="1">
      <c r="A23" s="55">
        <v>13</v>
      </c>
      <c r="B23" s="68">
        <v>7</v>
      </c>
      <c r="C23" s="66" t="s">
        <v>139</v>
      </c>
      <c r="D23" s="58" t="s">
        <v>28</v>
      </c>
      <c r="E23" s="59" t="s">
        <v>140</v>
      </c>
      <c r="F23" s="60" t="s">
        <v>53</v>
      </c>
      <c r="G23" s="58" t="s">
        <v>42</v>
      </c>
      <c r="H23" s="78" t="s">
        <v>55</v>
      </c>
      <c r="I23" s="86">
        <f>IF(AND(H23&lt;=20,H23&gt;=1),IF(H23=1,25,IF(H23=2,22,IF(H23=3,20,IF(H23=4,18,21-H23)))),0)</f>
        <v>0</v>
      </c>
      <c r="J23" s="79" t="s">
        <v>55</v>
      </c>
      <c r="K23" s="86">
        <f>IF(AND(J23&lt;=20,J23&gt;=1),IF(J23=1,25,IF(J23=2,22,IF(J23=3,20,IF(J23=4,18,21-J23)))),0)</f>
        <v>0</v>
      </c>
      <c r="L23" s="78">
        <v>7</v>
      </c>
      <c r="M23" s="86">
        <f>IF(AND(L23&lt;=20,L23&gt;=1),IF(L23=1,25,IF(L23=2,22,IF(L23=3,20,IF(L23=4,18,21-L23)))),0)</f>
        <v>14</v>
      </c>
      <c r="N23" s="79">
        <v>5</v>
      </c>
      <c r="O23" s="86">
        <f>IF(AND(N23&lt;=20,N23&gt;=1),IF(N23=1,25,IF(N23=2,22,IF(N23=3,20,IF(N23=4,18,21-N23)))),0)</f>
        <v>16</v>
      </c>
      <c r="P23" s="78"/>
      <c r="Q23" s="85">
        <f t="shared" si="225"/>
        <v>0</v>
      </c>
      <c r="R23" s="79"/>
      <c r="S23" s="85">
        <f t="shared" si="226"/>
        <v>0</v>
      </c>
      <c r="T23" s="83">
        <f t="shared" si="227"/>
        <v>30</v>
      </c>
      <c r="U23" s="41"/>
      <c r="V23" s="42"/>
      <c r="W23" s="43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3" customFormat="1" ht="99.75" customHeight="1" thickBot="1">
      <c r="A24" s="61">
        <v>14</v>
      </c>
      <c r="B24" s="68">
        <v>121</v>
      </c>
      <c r="C24" s="93" t="s">
        <v>180</v>
      </c>
      <c r="D24" s="58" t="s">
        <v>178</v>
      </c>
      <c r="E24" s="59" t="s">
        <v>181</v>
      </c>
      <c r="F24" s="60" t="s">
        <v>40</v>
      </c>
      <c r="G24" s="58" t="s">
        <v>44</v>
      </c>
      <c r="H24" s="78"/>
      <c r="I24" s="86"/>
      <c r="J24" s="79"/>
      <c r="K24" s="86"/>
      <c r="L24" s="78"/>
      <c r="M24" s="86"/>
      <c r="N24" s="79"/>
      <c r="O24" s="86"/>
      <c r="P24" s="78">
        <v>6</v>
      </c>
      <c r="Q24" s="85">
        <f t="shared" si="225"/>
        <v>15</v>
      </c>
      <c r="R24" s="79">
        <v>6</v>
      </c>
      <c r="S24" s="85">
        <f t="shared" si="226"/>
        <v>15</v>
      </c>
      <c r="T24" s="83">
        <f t="shared" si="227"/>
        <v>30</v>
      </c>
      <c r="U24" s="41">
        <f>I24+K24</f>
        <v>0</v>
      </c>
      <c r="V24" s="42"/>
      <c r="W24" s="43"/>
      <c r="X24" s="42">
        <f>IF(H24=1,25,0)</f>
        <v>0</v>
      </c>
      <c r="Y24" s="42">
        <f>IF(H24=2,22,0)</f>
        <v>0</v>
      </c>
      <c r="Z24" s="42">
        <f>IF(H24=3,20,0)</f>
        <v>0</v>
      </c>
      <c r="AA24" s="42">
        <f>IF(H24=4,18,0)</f>
        <v>0</v>
      </c>
      <c r="AB24" s="42">
        <f>IF(H24=5,16,0)</f>
        <v>0</v>
      </c>
      <c r="AC24" s="42">
        <f>IF(H24=6,15,0)</f>
        <v>0</v>
      </c>
      <c r="AD24" s="42">
        <f>IF(H24=7,14,0)</f>
        <v>0</v>
      </c>
      <c r="AE24" s="42">
        <f>IF(H24=8,13,0)</f>
        <v>0</v>
      </c>
      <c r="AF24" s="42">
        <f>IF(H24=9,12,0)</f>
        <v>0</v>
      </c>
      <c r="AG24" s="42">
        <f>IF(H24=10,11,0)</f>
        <v>0</v>
      </c>
      <c r="AH24" s="42">
        <f>IF(H24=11,10,0)</f>
        <v>0</v>
      </c>
      <c r="AI24" s="42">
        <f>IF(H24=12,9,0)</f>
        <v>0</v>
      </c>
      <c r="AJ24" s="42">
        <f>IF(H24=13,8,0)</f>
        <v>0</v>
      </c>
      <c r="AK24" s="42">
        <f>IF(H24=14,7,0)</f>
        <v>0</v>
      </c>
      <c r="AL24" s="42">
        <f>IF(H24=15,6,0)</f>
        <v>0</v>
      </c>
      <c r="AM24" s="42">
        <f>IF(H24=16,5,0)</f>
        <v>0</v>
      </c>
      <c r="AN24" s="42">
        <f>IF(H24=17,4,0)</f>
        <v>0</v>
      </c>
      <c r="AO24" s="42">
        <f>IF(H24=18,3,0)</f>
        <v>0</v>
      </c>
      <c r="AP24" s="42">
        <f>IF(H24=19,2,0)</f>
        <v>0</v>
      </c>
      <c r="AQ24" s="42">
        <f>IF(H24=20,1,0)</f>
        <v>0</v>
      </c>
      <c r="AR24" s="42">
        <f>IF(H24&gt;20,0,0)</f>
        <v>0</v>
      </c>
      <c r="AS24" s="42">
        <f>IF(H24="сх",0,0)</f>
        <v>0</v>
      </c>
      <c r="AT24" s="42">
        <f>SUM(X24:AR24)</f>
        <v>0</v>
      </c>
      <c r="AU24" s="42">
        <f>IF(J24=1,25,0)</f>
        <v>0</v>
      </c>
      <c r="AV24" s="42">
        <f>IF(J24=2,22,0)</f>
        <v>0</v>
      </c>
      <c r="AW24" s="42">
        <f>IF(J24=3,20,0)</f>
        <v>0</v>
      </c>
      <c r="AX24" s="42">
        <f>IF(J24=4,18,0)</f>
        <v>0</v>
      </c>
      <c r="AY24" s="42">
        <f>IF(J24=5,16,0)</f>
        <v>0</v>
      </c>
      <c r="AZ24" s="42">
        <f>IF(J24=6,15,0)</f>
        <v>0</v>
      </c>
      <c r="BA24" s="42">
        <f>IF(J24=7,14,0)</f>
        <v>0</v>
      </c>
      <c r="BB24" s="42">
        <f>IF(J24=8,13,0)</f>
        <v>0</v>
      </c>
      <c r="BC24" s="42">
        <f>IF(J24=9,12,0)</f>
        <v>0</v>
      </c>
      <c r="BD24" s="42">
        <f>IF(J24=10,11,0)</f>
        <v>0</v>
      </c>
      <c r="BE24" s="42">
        <f>IF(J24=11,10,0)</f>
        <v>0</v>
      </c>
      <c r="BF24" s="42">
        <f>IF(J24=12,9,0)</f>
        <v>0</v>
      </c>
      <c r="BG24" s="42">
        <f>IF(J24=13,8,0)</f>
        <v>0</v>
      </c>
      <c r="BH24" s="42">
        <f>IF(J24=14,7,0)</f>
        <v>0</v>
      </c>
      <c r="BI24" s="42">
        <f>IF(J24=15,6,0)</f>
        <v>0</v>
      </c>
      <c r="BJ24" s="42">
        <f>IF(J24=16,5,0)</f>
        <v>0</v>
      </c>
      <c r="BK24" s="42">
        <f>IF(J24=17,4,0)</f>
        <v>0</v>
      </c>
      <c r="BL24" s="42">
        <f>IF(J24=18,3,0)</f>
        <v>0</v>
      </c>
      <c r="BM24" s="42">
        <f>IF(J24=19,2,0)</f>
        <v>0</v>
      </c>
      <c r="BN24" s="42">
        <f>IF(J24=20,1,0)</f>
        <v>0</v>
      </c>
      <c r="BO24" s="42">
        <f>IF(J24&gt;20,0,0)</f>
        <v>0</v>
      </c>
      <c r="BP24" s="42">
        <f>IF(J24="сх",0,0)</f>
        <v>0</v>
      </c>
      <c r="BQ24" s="42">
        <f>SUM(AU24:BO24)</f>
        <v>0</v>
      </c>
      <c r="BR24" s="42">
        <f>IF(H24=1,45,0)</f>
        <v>0</v>
      </c>
      <c r="BS24" s="42">
        <f>IF(H24=2,42,0)</f>
        <v>0</v>
      </c>
      <c r="BT24" s="42">
        <f>IF(H24=3,40,0)</f>
        <v>0</v>
      </c>
      <c r="BU24" s="42">
        <f>IF(H24=4,38,0)</f>
        <v>0</v>
      </c>
      <c r="BV24" s="42">
        <f>IF(H24=5,36,0)</f>
        <v>0</v>
      </c>
      <c r="BW24" s="42">
        <f>IF(H24=6,35,0)</f>
        <v>0</v>
      </c>
      <c r="BX24" s="42">
        <f>IF(H24=7,34,0)</f>
        <v>0</v>
      </c>
      <c r="BY24" s="42">
        <f>IF(H24=8,33,0)</f>
        <v>0</v>
      </c>
      <c r="BZ24" s="42">
        <f>IF(H24=9,32,0)</f>
        <v>0</v>
      </c>
      <c r="CA24" s="42">
        <f>IF(H24=10,31,0)</f>
        <v>0</v>
      </c>
      <c r="CB24" s="42">
        <f>IF(H24=11,30,0)</f>
        <v>0</v>
      </c>
      <c r="CC24" s="42">
        <f>IF(H24=12,29,0)</f>
        <v>0</v>
      </c>
      <c r="CD24" s="42">
        <f>IF(H24=13,28,0)</f>
        <v>0</v>
      </c>
      <c r="CE24" s="42">
        <f>IF(H24=14,27,0)</f>
        <v>0</v>
      </c>
      <c r="CF24" s="42">
        <f>IF(H24=15,26,0)</f>
        <v>0</v>
      </c>
      <c r="CG24" s="42">
        <f>IF(H24=16,25,0)</f>
        <v>0</v>
      </c>
      <c r="CH24" s="42">
        <f>IF(H24=17,24,0)</f>
        <v>0</v>
      </c>
      <c r="CI24" s="42">
        <f>IF(H24=18,23,0)</f>
        <v>0</v>
      </c>
      <c r="CJ24" s="42">
        <f>IF(H24=19,22,0)</f>
        <v>0</v>
      </c>
      <c r="CK24" s="42">
        <f>IF(H24=20,21,0)</f>
        <v>0</v>
      </c>
      <c r="CL24" s="42">
        <f>IF(H24=21,20,0)</f>
        <v>0</v>
      </c>
      <c r="CM24" s="42">
        <f>IF(H24=22,19,0)</f>
        <v>0</v>
      </c>
      <c r="CN24" s="42">
        <f>IF(H24=23,18,0)</f>
        <v>0</v>
      </c>
      <c r="CO24" s="42">
        <f>IF(H24=24,17,0)</f>
        <v>0</v>
      </c>
      <c r="CP24" s="42">
        <f>IF(H24=25,16,0)</f>
        <v>0</v>
      </c>
      <c r="CQ24" s="42">
        <f>IF(H24=26,15,0)</f>
        <v>0</v>
      </c>
      <c r="CR24" s="42">
        <f>IF(H24=27,14,0)</f>
        <v>0</v>
      </c>
      <c r="CS24" s="42">
        <f>IF(H24=28,13,0)</f>
        <v>0</v>
      </c>
      <c r="CT24" s="42">
        <f>IF(H24=29,12,0)</f>
        <v>0</v>
      </c>
      <c r="CU24" s="42">
        <f>IF(H24=30,11,0)</f>
        <v>0</v>
      </c>
      <c r="CV24" s="42">
        <f>IF(H24=31,10,0)</f>
        <v>0</v>
      </c>
      <c r="CW24" s="42">
        <f>IF(H24=32,9,0)</f>
        <v>0</v>
      </c>
      <c r="CX24" s="42">
        <f>IF(H24=33,8,0)</f>
        <v>0</v>
      </c>
      <c r="CY24" s="42">
        <f>IF(H24=34,7,0)</f>
        <v>0</v>
      </c>
      <c r="CZ24" s="42">
        <f>IF(H24=35,6,0)</f>
        <v>0</v>
      </c>
      <c r="DA24" s="42">
        <f>IF(H24=36,5,0)</f>
        <v>0</v>
      </c>
      <c r="DB24" s="42">
        <f>IF(H24=37,4,0)</f>
        <v>0</v>
      </c>
      <c r="DC24" s="42">
        <f>IF(H24=38,3,0)</f>
        <v>0</v>
      </c>
      <c r="DD24" s="42">
        <f>IF(H24=39,2,0)</f>
        <v>0</v>
      </c>
      <c r="DE24" s="42">
        <f>IF(H24=40,1,0)</f>
        <v>0</v>
      </c>
      <c r="DF24" s="42">
        <f>IF(H24&gt;20,0,0)</f>
        <v>0</v>
      </c>
      <c r="DG24" s="42">
        <f>IF(H24="сх",0,0)</f>
        <v>0</v>
      </c>
      <c r="DH24" s="42">
        <f>SUM(BR24:DG24)</f>
        <v>0</v>
      </c>
      <c r="DI24" s="42">
        <f>IF(J24=1,45,0)</f>
        <v>0</v>
      </c>
      <c r="DJ24" s="42">
        <f>IF(J24=2,42,0)</f>
        <v>0</v>
      </c>
      <c r="DK24" s="42">
        <f>IF(J24=3,40,0)</f>
        <v>0</v>
      </c>
      <c r="DL24" s="42">
        <f>IF(J24=4,38,0)</f>
        <v>0</v>
      </c>
      <c r="DM24" s="42">
        <f>IF(J24=5,36,0)</f>
        <v>0</v>
      </c>
      <c r="DN24" s="42">
        <f>IF(J24=6,35,0)</f>
        <v>0</v>
      </c>
      <c r="DO24" s="42">
        <f>IF(J24=7,34,0)</f>
        <v>0</v>
      </c>
      <c r="DP24" s="42">
        <f>IF(J24=8,33,0)</f>
        <v>0</v>
      </c>
      <c r="DQ24" s="42">
        <f>IF(J24=9,32,0)</f>
        <v>0</v>
      </c>
      <c r="DR24" s="42">
        <f>IF(J24=10,31,0)</f>
        <v>0</v>
      </c>
      <c r="DS24" s="42">
        <f>IF(J24=11,30,0)</f>
        <v>0</v>
      </c>
      <c r="DT24" s="42">
        <f>IF(J24=12,29,0)</f>
        <v>0</v>
      </c>
      <c r="DU24" s="42">
        <f>IF(J24=13,28,0)</f>
        <v>0</v>
      </c>
      <c r="DV24" s="42">
        <f>IF(J24=14,27,0)</f>
        <v>0</v>
      </c>
      <c r="DW24" s="42">
        <f>IF(J24=15,26,0)</f>
        <v>0</v>
      </c>
      <c r="DX24" s="42">
        <f>IF(J24=16,25,0)</f>
        <v>0</v>
      </c>
      <c r="DY24" s="42">
        <f>IF(J24=17,24,0)</f>
        <v>0</v>
      </c>
      <c r="DZ24" s="42">
        <f>IF(J24=18,23,0)</f>
        <v>0</v>
      </c>
      <c r="EA24" s="42">
        <f>IF(J24=19,22,0)</f>
        <v>0</v>
      </c>
      <c r="EB24" s="42">
        <f>IF(J24=20,21,0)</f>
        <v>0</v>
      </c>
      <c r="EC24" s="42">
        <f>IF(J24=21,20,0)</f>
        <v>0</v>
      </c>
      <c r="ED24" s="42">
        <f>IF(J24=22,19,0)</f>
        <v>0</v>
      </c>
      <c r="EE24" s="42">
        <f>IF(J24=23,18,0)</f>
        <v>0</v>
      </c>
      <c r="EF24" s="42">
        <f>IF(J24=24,17,0)</f>
        <v>0</v>
      </c>
      <c r="EG24" s="42">
        <f>IF(J24=25,16,0)</f>
        <v>0</v>
      </c>
      <c r="EH24" s="42">
        <f>IF(J24=26,15,0)</f>
        <v>0</v>
      </c>
      <c r="EI24" s="42">
        <f>IF(J24=27,14,0)</f>
        <v>0</v>
      </c>
      <c r="EJ24" s="42">
        <f>IF(J24=28,13,0)</f>
        <v>0</v>
      </c>
      <c r="EK24" s="42">
        <f>IF(J24=29,12,0)</f>
        <v>0</v>
      </c>
      <c r="EL24" s="42">
        <f>IF(J24=30,11,0)</f>
        <v>0</v>
      </c>
      <c r="EM24" s="42">
        <f>IF(J24=31,10,0)</f>
        <v>0</v>
      </c>
      <c r="EN24" s="42">
        <f>IF(J24=32,9,0)</f>
        <v>0</v>
      </c>
      <c r="EO24" s="42">
        <f>IF(J24=33,8,0)</f>
        <v>0</v>
      </c>
      <c r="EP24" s="42">
        <f>IF(J24=34,7,0)</f>
        <v>0</v>
      </c>
      <c r="EQ24" s="42">
        <f>IF(J24=35,6,0)</f>
        <v>0</v>
      </c>
      <c r="ER24" s="42">
        <f>IF(J24=36,5,0)</f>
        <v>0</v>
      </c>
      <c r="ES24" s="42">
        <f>IF(J24=37,4,0)</f>
        <v>0</v>
      </c>
      <c r="ET24" s="42">
        <f>IF(J24=38,3,0)</f>
        <v>0</v>
      </c>
      <c r="EU24" s="42">
        <f>IF(J24=39,2,0)</f>
        <v>0</v>
      </c>
      <c r="EV24" s="42">
        <f>IF(J24=40,1,0)</f>
        <v>0</v>
      </c>
      <c r="EW24" s="42">
        <f>IF(J24&gt;20,0,0)</f>
        <v>0</v>
      </c>
      <c r="EX24" s="42">
        <f>IF(J24="сх",0,0)</f>
        <v>0</v>
      </c>
      <c r="EY24" s="42">
        <f>SUM(DI24:EX24)</f>
        <v>0</v>
      </c>
      <c r="EZ24" s="42"/>
      <c r="FA24" s="42" t="str">
        <f>IF(H24="сх","ноль",IF(H24&gt;0,H24,"Ноль"))</f>
        <v>Ноль</v>
      </c>
      <c r="FB24" s="42" t="str">
        <f>IF(J24="сх","ноль",IF(J24&gt;0,J24,"Ноль"))</f>
        <v>Ноль</v>
      </c>
      <c r="FC24" s="42"/>
      <c r="FD24" s="42">
        <f>MIN(FA24,FB24)</f>
        <v>0</v>
      </c>
      <c r="FE24" s="42" t="e">
        <f>IF(T24=#REF!,IF(J24&lt;#REF!,#REF!,FI24),#REF!)</f>
        <v>#REF!</v>
      </c>
      <c r="FF24" s="42" t="e">
        <f>IF(T24=#REF!,IF(J24&lt;#REF!,0,1))</f>
        <v>#REF!</v>
      </c>
      <c r="FG24" s="42" t="e">
        <f>IF(AND(FD24&gt;=21,FD24&lt;&gt;0),FD24,IF(T24&lt;#REF!,"СТОП",FE24+FF24))</f>
        <v>#REF!</v>
      </c>
      <c r="FH24" s="42"/>
      <c r="FI24" s="42">
        <v>15</v>
      </c>
      <c r="FJ24" s="42">
        <v>16</v>
      </c>
      <c r="FK24" s="42"/>
      <c r="FL24" s="44">
        <f>IF(H24=1,25,0)</f>
        <v>0</v>
      </c>
      <c r="FM24" s="44">
        <f>IF(H24=2,22,0)</f>
        <v>0</v>
      </c>
      <c r="FN24" s="44">
        <f>IF(H24=3,20,0)</f>
        <v>0</v>
      </c>
      <c r="FO24" s="44">
        <f>IF(H24=4,18,0)</f>
        <v>0</v>
      </c>
      <c r="FP24" s="44">
        <f>IF(H24=5,16,0)</f>
        <v>0</v>
      </c>
      <c r="FQ24" s="44">
        <f>IF(H24=6,15,0)</f>
        <v>0</v>
      </c>
      <c r="FR24" s="44">
        <f>IF(H24=7,14,0)</f>
        <v>0</v>
      </c>
      <c r="FS24" s="44">
        <f>IF(H24=8,13,0)</f>
        <v>0</v>
      </c>
      <c r="FT24" s="44">
        <f>IF(H24=9,12,0)</f>
        <v>0</v>
      </c>
      <c r="FU24" s="44">
        <f>IF(H24=10,11,0)</f>
        <v>0</v>
      </c>
      <c r="FV24" s="44">
        <f>IF(H24=11,10,0)</f>
        <v>0</v>
      </c>
      <c r="FW24" s="44">
        <f>IF(H24=12,9,0)</f>
        <v>0</v>
      </c>
      <c r="FX24" s="44">
        <f>IF(H24=13,8,0)</f>
        <v>0</v>
      </c>
      <c r="FY24" s="44">
        <f>IF(H24=14,7,0)</f>
        <v>0</v>
      </c>
      <c r="FZ24" s="44">
        <f>IF(H24=15,6,0)</f>
        <v>0</v>
      </c>
      <c r="GA24" s="44">
        <f>IF(H24=16,5,0)</f>
        <v>0</v>
      </c>
      <c r="GB24" s="44">
        <f>IF(H24=17,4,0)</f>
        <v>0</v>
      </c>
      <c r="GC24" s="44">
        <f>IF(H24=18,3,0)</f>
        <v>0</v>
      </c>
      <c r="GD24" s="44">
        <f>IF(H24=19,2,0)</f>
        <v>0</v>
      </c>
      <c r="GE24" s="44">
        <f>IF(H24=20,1,0)</f>
        <v>0</v>
      </c>
      <c r="GF24" s="44">
        <f>IF(H24&gt;20,0,0)</f>
        <v>0</v>
      </c>
      <c r="GG24" s="44">
        <f>IF(H24="сх",0,0)</f>
        <v>0</v>
      </c>
      <c r="GH24" s="44">
        <f>SUM(FL24:GG24)</f>
        <v>0</v>
      </c>
      <c r="GI24" s="44">
        <f>IF(J24=1,25,0)</f>
        <v>0</v>
      </c>
      <c r="GJ24" s="44">
        <f>IF(J24=2,22,0)</f>
        <v>0</v>
      </c>
      <c r="GK24" s="44">
        <f>IF(J24=3,20,0)</f>
        <v>0</v>
      </c>
      <c r="GL24" s="44">
        <f>IF(J24=4,18,0)</f>
        <v>0</v>
      </c>
      <c r="GM24" s="44">
        <f>IF(J24=5,16,0)</f>
        <v>0</v>
      </c>
      <c r="GN24" s="44">
        <f>IF(J24=6,15,0)</f>
        <v>0</v>
      </c>
      <c r="GO24" s="44">
        <f>IF(J24=7,14,0)</f>
        <v>0</v>
      </c>
      <c r="GP24" s="44">
        <f>IF(J24=8,13,0)</f>
        <v>0</v>
      </c>
      <c r="GQ24" s="44">
        <f>IF(J24=9,12,0)</f>
        <v>0</v>
      </c>
      <c r="GR24" s="44">
        <f>IF(J24=10,11,0)</f>
        <v>0</v>
      </c>
      <c r="GS24" s="44">
        <f>IF(J24=11,10,0)</f>
        <v>0</v>
      </c>
      <c r="GT24" s="44">
        <f>IF(J24=12,9,0)</f>
        <v>0</v>
      </c>
      <c r="GU24" s="44">
        <f>IF(J24=13,8,0)</f>
        <v>0</v>
      </c>
      <c r="GV24" s="44">
        <f>IF(J24=14,7,0)</f>
        <v>0</v>
      </c>
      <c r="GW24" s="44">
        <f>IF(J24=15,6,0)</f>
        <v>0</v>
      </c>
      <c r="GX24" s="44">
        <f>IF(J24=16,5,0)</f>
        <v>0</v>
      </c>
      <c r="GY24" s="44">
        <f>IF(J24=17,4,0)</f>
        <v>0</v>
      </c>
      <c r="GZ24" s="44">
        <f>IF(J24=18,3,0)</f>
        <v>0</v>
      </c>
      <c r="HA24" s="44">
        <f>IF(J24=19,2,0)</f>
        <v>0</v>
      </c>
      <c r="HB24" s="44">
        <f>IF(J24=20,1,0)</f>
        <v>0</v>
      </c>
      <c r="HC24" s="44">
        <f>IF(J24&gt;20,0,0)</f>
        <v>0</v>
      </c>
      <c r="HD24" s="44">
        <f>IF(J24="сх",0,0)</f>
        <v>0</v>
      </c>
      <c r="HE24" s="44">
        <f>SUM(GI24:HD24)</f>
        <v>0</v>
      </c>
      <c r="HF24" s="44">
        <f>IF(H24=1,100,0)</f>
        <v>0</v>
      </c>
      <c r="HG24" s="44">
        <f>IF(H24=2,98,0)</f>
        <v>0</v>
      </c>
      <c r="HH24" s="44">
        <f>IF(H24=3,95,0)</f>
        <v>0</v>
      </c>
      <c r="HI24" s="44">
        <f>IF(H24=4,93,0)</f>
        <v>0</v>
      </c>
      <c r="HJ24" s="44">
        <f>IF(H24=5,90,0)</f>
        <v>0</v>
      </c>
      <c r="HK24" s="44">
        <f>IF(H24=6,88,0)</f>
        <v>0</v>
      </c>
      <c r="HL24" s="44">
        <f>IF(H24=7,85,0)</f>
        <v>0</v>
      </c>
      <c r="HM24" s="44">
        <f>IF(H24=8,83,0)</f>
        <v>0</v>
      </c>
      <c r="HN24" s="44">
        <f>IF(H24=9,80,0)</f>
        <v>0</v>
      </c>
      <c r="HO24" s="44">
        <f>IF(H24=10,78,0)</f>
        <v>0</v>
      </c>
      <c r="HP24" s="44">
        <f>IF(H24=11,75,0)</f>
        <v>0</v>
      </c>
      <c r="HQ24" s="44">
        <f>IF(H24=12,73,0)</f>
        <v>0</v>
      </c>
      <c r="HR24" s="44">
        <f>IF(H24=13,70,0)</f>
        <v>0</v>
      </c>
      <c r="HS24" s="44">
        <f>IF(H24=14,68,0)</f>
        <v>0</v>
      </c>
      <c r="HT24" s="44">
        <f>IF(H24=15,65,0)</f>
        <v>0</v>
      </c>
      <c r="HU24" s="44">
        <f>IF(H24=16,63,0)</f>
        <v>0</v>
      </c>
      <c r="HV24" s="44">
        <f>IF(H24=17,60,0)</f>
        <v>0</v>
      </c>
      <c r="HW24" s="44">
        <f>IF(H24=18,58,0)</f>
        <v>0</v>
      </c>
      <c r="HX24" s="44">
        <f>IF(H24=19,55,0)</f>
        <v>0</v>
      </c>
      <c r="HY24" s="44">
        <f>IF(H24=20,53,0)</f>
        <v>0</v>
      </c>
      <c r="HZ24" s="44">
        <f>IF(H24&gt;20,0,0)</f>
        <v>0</v>
      </c>
      <c r="IA24" s="44">
        <f>IF(H24="сх",0,0)</f>
        <v>0</v>
      </c>
      <c r="IB24" s="44">
        <f>SUM(HF24:IA24)</f>
        <v>0</v>
      </c>
      <c r="IC24" s="44">
        <f>IF(J24=1,100,0)</f>
        <v>0</v>
      </c>
      <c r="ID24" s="44">
        <f>IF(J24=2,98,0)</f>
        <v>0</v>
      </c>
      <c r="IE24" s="44">
        <f>IF(J24=3,95,0)</f>
        <v>0</v>
      </c>
      <c r="IF24" s="44">
        <f>IF(J24=4,93,0)</f>
        <v>0</v>
      </c>
      <c r="IG24" s="44">
        <f>IF(J24=5,90,0)</f>
        <v>0</v>
      </c>
      <c r="IH24" s="44">
        <f>IF(J24=6,88,0)</f>
        <v>0</v>
      </c>
      <c r="II24" s="44">
        <f>IF(J24=7,85,0)</f>
        <v>0</v>
      </c>
      <c r="IJ24" s="44">
        <f>IF(J24=8,83,0)</f>
        <v>0</v>
      </c>
      <c r="IK24" s="44">
        <f>IF(J24=9,80,0)</f>
        <v>0</v>
      </c>
      <c r="IL24" s="44">
        <f>IF(J24=10,78,0)</f>
        <v>0</v>
      </c>
      <c r="IM24" s="44">
        <f>IF(J24=11,75,0)</f>
        <v>0</v>
      </c>
      <c r="IN24" s="44">
        <f>IF(J24=12,73,0)</f>
        <v>0</v>
      </c>
      <c r="IO24" s="44">
        <f>IF(J24=13,70,0)</f>
        <v>0</v>
      </c>
      <c r="IP24" s="44">
        <f>IF(J24=14,68,0)</f>
        <v>0</v>
      </c>
      <c r="IQ24" s="44">
        <f>IF(J24=15,65,0)</f>
        <v>0</v>
      </c>
      <c r="IR24" s="44">
        <f>IF(J24=16,63,0)</f>
        <v>0</v>
      </c>
      <c r="IS24" s="44">
        <f>IF(J24=17,60,0)</f>
        <v>0</v>
      </c>
      <c r="IT24" s="44">
        <f>IF(J24=18,58,0)</f>
        <v>0</v>
      </c>
      <c r="IU24" s="44">
        <f>IF(J24=19,55,0)</f>
        <v>0</v>
      </c>
      <c r="IV24" s="44">
        <f>IF(J24=20,53,0)</f>
        <v>0</v>
      </c>
    </row>
    <row r="25" spans="1:256" s="3" customFormat="1" ht="99.75" customHeight="1" thickBot="1">
      <c r="A25" s="55">
        <v>15</v>
      </c>
      <c r="B25" s="68">
        <v>177</v>
      </c>
      <c r="C25" s="66" t="s">
        <v>123</v>
      </c>
      <c r="D25" s="58" t="s">
        <v>33</v>
      </c>
      <c r="E25" s="59" t="s">
        <v>124</v>
      </c>
      <c r="F25" s="60" t="s">
        <v>125</v>
      </c>
      <c r="G25" s="58" t="s">
        <v>36</v>
      </c>
      <c r="H25" s="78">
        <v>12</v>
      </c>
      <c r="I25" s="86">
        <f aca="true" t="shared" si="228" ref="I25:I35">IF(AND(H25&lt;=20,H25&gt;=1),IF(H25=1,25,IF(H25=2,22,IF(H25=3,20,IF(H25=4,18,21-H25)))),0)</f>
        <v>9</v>
      </c>
      <c r="J25" s="79">
        <v>12</v>
      </c>
      <c r="K25" s="86">
        <f aca="true" t="shared" si="229" ref="K25:K35">IF(AND(J25&lt;=20,J25&gt;=1),IF(J25=1,25,IF(J25=2,22,IF(J25=3,20,IF(J25=4,18,21-J25)))),0)</f>
        <v>9</v>
      </c>
      <c r="L25" s="78">
        <v>17</v>
      </c>
      <c r="M25" s="86">
        <f aca="true" t="shared" si="230" ref="M25:M35">IF(AND(L25&lt;=20,L25&gt;=1),IF(L25=1,25,IF(L25=2,22,IF(L25=3,20,IF(L25=4,18,21-L25)))),0)</f>
        <v>4</v>
      </c>
      <c r="N25" s="79">
        <v>15</v>
      </c>
      <c r="O25" s="86">
        <f aca="true" t="shared" si="231" ref="O25:O35">IF(AND(N25&lt;=20,N25&gt;=1),IF(N25=1,25,IF(N25=2,22,IF(N25=3,20,IF(N25=4,18,21-N25)))),0)</f>
        <v>6</v>
      </c>
      <c r="P25" s="78"/>
      <c r="Q25" s="85">
        <f t="shared" si="225"/>
        <v>0</v>
      </c>
      <c r="R25" s="79"/>
      <c r="S25" s="85">
        <f t="shared" si="226"/>
        <v>0</v>
      </c>
      <c r="T25" s="83">
        <f t="shared" si="227"/>
        <v>28</v>
      </c>
      <c r="U25" s="41"/>
      <c r="V25" s="42"/>
      <c r="W25" s="43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3" customFormat="1" ht="99.75" customHeight="1" thickBot="1">
      <c r="A26" s="61">
        <v>16</v>
      </c>
      <c r="B26" s="68">
        <v>17</v>
      </c>
      <c r="C26" s="66" t="s">
        <v>141</v>
      </c>
      <c r="D26" s="58" t="s">
        <v>29</v>
      </c>
      <c r="E26" s="59" t="s">
        <v>70</v>
      </c>
      <c r="F26" s="60" t="s">
        <v>142</v>
      </c>
      <c r="G26" s="58" t="s">
        <v>47</v>
      </c>
      <c r="H26" s="78" t="s">
        <v>55</v>
      </c>
      <c r="I26" s="86">
        <f t="shared" si="228"/>
        <v>0</v>
      </c>
      <c r="J26" s="79" t="s">
        <v>55</v>
      </c>
      <c r="K26" s="86">
        <f t="shared" si="229"/>
        <v>0</v>
      </c>
      <c r="L26" s="78">
        <v>8</v>
      </c>
      <c r="M26" s="86">
        <f t="shared" si="230"/>
        <v>13</v>
      </c>
      <c r="N26" s="79">
        <v>9</v>
      </c>
      <c r="O26" s="86">
        <f t="shared" si="231"/>
        <v>12</v>
      </c>
      <c r="P26" s="78"/>
      <c r="Q26" s="85">
        <f t="shared" si="225"/>
        <v>0</v>
      </c>
      <c r="R26" s="79"/>
      <c r="S26" s="85">
        <f t="shared" si="226"/>
        <v>0</v>
      </c>
      <c r="T26" s="83">
        <f t="shared" si="227"/>
        <v>25</v>
      </c>
      <c r="U26" s="41">
        <f aca="true" t="shared" si="232" ref="U26:U35">I26+K26</f>
        <v>0</v>
      </c>
      <c r="V26" s="42"/>
      <c r="W26" s="43"/>
      <c r="X26" s="42">
        <f aca="true" t="shared" si="233" ref="X26:X35">IF(H26=1,25,0)</f>
        <v>0</v>
      </c>
      <c r="Y26" s="42">
        <f aca="true" t="shared" si="234" ref="Y26:Y35">IF(H26=2,22,0)</f>
        <v>0</v>
      </c>
      <c r="Z26" s="42">
        <f aca="true" t="shared" si="235" ref="Z26:Z35">IF(H26=3,20,0)</f>
        <v>0</v>
      </c>
      <c r="AA26" s="42">
        <f aca="true" t="shared" si="236" ref="AA26:AA35">IF(H26=4,18,0)</f>
        <v>0</v>
      </c>
      <c r="AB26" s="42">
        <f aca="true" t="shared" si="237" ref="AB26:AB35">IF(H26=5,16,0)</f>
        <v>0</v>
      </c>
      <c r="AC26" s="42">
        <f aca="true" t="shared" si="238" ref="AC26:AC35">IF(H26=6,15,0)</f>
        <v>0</v>
      </c>
      <c r="AD26" s="42">
        <f aca="true" t="shared" si="239" ref="AD26:AD35">IF(H26=7,14,0)</f>
        <v>0</v>
      </c>
      <c r="AE26" s="42">
        <f aca="true" t="shared" si="240" ref="AE26:AE35">IF(H26=8,13,0)</f>
        <v>0</v>
      </c>
      <c r="AF26" s="42">
        <f aca="true" t="shared" si="241" ref="AF26:AF35">IF(H26=9,12,0)</f>
        <v>0</v>
      </c>
      <c r="AG26" s="42">
        <f aca="true" t="shared" si="242" ref="AG26:AG35">IF(H26=10,11,0)</f>
        <v>0</v>
      </c>
      <c r="AH26" s="42">
        <f aca="true" t="shared" si="243" ref="AH26:AH35">IF(H26=11,10,0)</f>
        <v>0</v>
      </c>
      <c r="AI26" s="42">
        <f aca="true" t="shared" si="244" ref="AI26:AI35">IF(H26=12,9,0)</f>
        <v>0</v>
      </c>
      <c r="AJ26" s="42">
        <f aca="true" t="shared" si="245" ref="AJ26:AJ35">IF(H26=13,8,0)</f>
        <v>0</v>
      </c>
      <c r="AK26" s="42">
        <f aca="true" t="shared" si="246" ref="AK26:AK35">IF(H26=14,7,0)</f>
        <v>0</v>
      </c>
      <c r="AL26" s="42">
        <f aca="true" t="shared" si="247" ref="AL26:AL35">IF(H26=15,6,0)</f>
        <v>0</v>
      </c>
      <c r="AM26" s="42">
        <f aca="true" t="shared" si="248" ref="AM26:AM35">IF(H26=16,5,0)</f>
        <v>0</v>
      </c>
      <c r="AN26" s="42">
        <f aca="true" t="shared" si="249" ref="AN26:AN35">IF(H26=17,4,0)</f>
        <v>0</v>
      </c>
      <c r="AO26" s="42">
        <f aca="true" t="shared" si="250" ref="AO26:AO35">IF(H26=18,3,0)</f>
        <v>0</v>
      </c>
      <c r="AP26" s="42">
        <f aca="true" t="shared" si="251" ref="AP26:AP35">IF(H26=19,2,0)</f>
        <v>0</v>
      </c>
      <c r="AQ26" s="42">
        <f aca="true" t="shared" si="252" ref="AQ26:AQ35">IF(H26=20,1,0)</f>
        <v>0</v>
      </c>
      <c r="AR26" s="42">
        <f aca="true" t="shared" si="253" ref="AR26:AR35">IF(H26&gt;20,0,0)</f>
        <v>0</v>
      </c>
      <c r="AS26" s="42">
        <f aca="true" t="shared" si="254" ref="AS26:AS35">IF(H26="сх",0,0)</f>
        <v>0</v>
      </c>
      <c r="AT26" s="42">
        <f aca="true" t="shared" si="255" ref="AT26:AT35">SUM(X26:AR26)</f>
        <v>0</v>
      </c>
      <c r="AU26" s="42">
        <f aca="true" t="shared" si="256" ref="AU26:AU35">IF(J26=1,25,0)</f>
        <v>0</v>
      </c>
      <c r="AV26" s="42">
        <f aca="true" t="shared" si="257" ref="AV26:AV35">IF(J26=2,22,0)</f>
        <v>0</v>
      </c>
      <c r="AW26" s="42">
        <f aca="true" t="shared" si="258" ref="AW26:AW35">IF(J26=3,20,0)</f>
        <v>0</v>
      </c>
      <c r="AX26" s="42">
        <f aca="true" t="shared" si="259" ref="AX26:AX35">IF(J26=4,18,0)</f>
        <v>0</v>
      </c>
      <c r="AY26" s="42">
        <f aca="true" t="shared" si="260" ref="AY26:AY35">IF(J26=5,16,0)</f>
        <v>0</v>
      </c>
      <c r="AZ26" s="42">
        <f aca="true" t="shared" si="261" ref="AZ26:AZ35">IF(J26=6,15,0)</f>
        <v>0</v>
      </c>
      <c r="BA26" s="42">
        <f aca="true" t="shared" si="262" ref="BA26:BA35">IF(J26=7,14,0)</f>
        <v>0</v>
      </c>
      <c r="BB26" s="42">
        <f aca="true" t="shared" si="263" ref="BB26:BB35">IF(J26=8,13,0)</f>
        <v>0</v>
      </c>
      <c r="BC26" s="42">
        <f aca="true" t="shared" si="264" ref="BC26:BC35">IF(J26=9,12,0)</f>
        <v>0</v>
      </c>
      <c r="BD26" s="42">
        <f aca="true" t="shared" si="265" ref="BD26:BD35">IF(J26=10,11,0)</f>
        <v>0</v>
      </c>
      <c r="BE26" s="42">
        <f aca="true" t="shared" si="266" ref="BE26:BE35">IF(J26=11,10,0)</f>
        <v>0</v>
      </c>
      <c r="BF26" s="42">
        <f aca="true" t="shared" si="267" ref="BF26:BF35">IF(J26=12,9,0)</f>
        <v>0</v>
      </c>
      <c r="BG26" s="42">
        <f aca="true" t="shared" si="268" ref="BG26:BG35">IF(J26=13,8,0)</f>
        <v>0</v>
      </c>
      <c r="BH26" s="42">
        <f aca="true" t="shared" si="269" ref="BH26:BH35">IF(J26=14,7,0)</f>
        <v>0</v>
      </c>
      <c r="BI26" s="42">
        <f aca="true" t="shared" si="270" ref="BI26:BI35">IF(J26=15,6,0)</f>
        <v>0</v>
      </c>
      <c r="BJ26" s="42">
        <f aca="true" t="shared" si="271" ref="BJ26:BJ35">IF(J26=16,5,0)</f>
        <v>0</v>
      </c>
      <c r="BK26" s="42">
        <f aca="true" t="shared" si="272" ref="BK26:BK35">IF(J26=17,4,0)</f>
        <v>0</v>
      </c>
      <c r="BL26" s="42">
        <f aca="true" t="shared" si="273" ref="BL26:BL35">IF(J26=18,3,0)</f>
        <v>0</v>
      </c>
      <c r="BM26" s="42">
        <f aca="true" t="shared" si="274" ref="BM26:BM35">IF(J26=19,2,0)</f>
        <v>0</v>
      </c>
      <c r="BN26" s="42">
        <f aca="true" t="shared" si="275" ref="BN26:BN35">IF(J26=20,1,0)</f>
        <v>0</v>
      </c>
      <c r="BO26" s="42">
        <f aca="true" t="shared" si="276" ref="BO26:BO35">IF(J26&gt;20,0,0)</f>
        <v>0</v>
      </c>
      <c r="BP26" s="42">
        <f aca="true" t="shared" si="277" ref="BP26:BP35">IF(J26="сх",0,0)</f>
        <v>0</v>
      </c>
      <c r="BQ26" s="42">
        <f aca="true" t="shared" si="278" ref="BQ26:BQ35">SUM(AU26:BO26)</f>
        <v>0</v>
      </c>
      <c r="BR26" s="42">
        <f aca="true" t="shared" si="279" ref="BR26:BR35">IF(H26=1,45,0)</f>
        <v>0</v>
      </c>
      <c r="BS26" s="42">
        <f aca="true" t="shared" si="280" ref="BS26:BS35">IF(H26=2,42,0)</f>
        <v>0</v>
      </c>
      <c r="BT26" s="42">
        <f aca="true" t="shared" si="281" ref="BT26:BT35">IF(H26=3,40,0)</f>
        <v>0</v>
      </c>
      <c r="BU26" s="42">
        <f aca="true" t="shared" si="282" ref="BU26:BU35">IF(H26=4,38,0)</f>
        <v>0</v>
      </c>
      <c r="BV26" s="42">
        <f aca="true" t="shared" si="283" ref="BV26:BV35">IF(H26=5,36,0)</f>
        <v>0</v>
      </c>
      <c r="BW26" s="42">
        <f aca="true" t="shared" si="284" ref="BW26:BW35">IF(H26=6,35,0)</f>
        <v>0</v>
      </c>
      <c r="BX26" s="42">
        <f aca="true" t="shared" si="285" ref="BX26:BX35">IF(H26=7,34,0)</f>
        <v>0</v>
      </c>
      <c r="BY26" s="42">
        <f aca="true" t="shared" si="286" ref="BY26:BY35">IF(H26=8,33,0)</f>
        <v>0</v>
      </c>
      <c r="BZ26" s="42">
        <f aca="true" t="shared" si="287" ref="BZ26:BZ35">IF(H26=9,32,0)</f>
        <v>0</v>
      </c>
      <c r="CA26" s="42">
        <f aca="true" t="shared" si="288" ref="CA26:CA35">IF(H26=10,31,0)</f>
        <v>0</v>
      </c>
      <c r="CB26" s="42">
        <f aca="true" t="shared" si="289" ref="CB26:CB35">IF(H26=11,30,0)</f>
        <v>0</v>
      </c>
      <c r="CC26" s="42">
        <f aca="true" t="shared" si="290" ref="CC26:CC35">IF(H26=12,29,0)</f>
        <v>0</v>
      </c>
      <c r="CD26" s="42">
        <f aca="true" t="shared" si="291" ref="CD26:CD35">IF(H26=13,28,0)</f>
        <v>0</v>
      </c>
      <c r="CE26" s="42">
        <f aca="true" t="shared" si="292" ref="CE26:CE35">IF(H26=14,27,0)</f>
        <v>0</v>
      </c>
      <c r="CF26" s="42">
        <f aca="true" t="shared" si="293" ref="CF26:CF35">IF(H26=15,26,0)</f>
        <v>0</v>
      </c>
      <c r="CG26" s="42">
        <f aca="true" t="shared" si="294" ref="CG26:CG35">IF(H26=16,25,0)</f>
        <v>0</v>
      </c>
      <c r="CH26" s="42">
        <f aca="true" t="shared" si="295" ref="CH26:CH35">IF(H26=17,24,0)</f>
        <v>0</v>
      </c>
      <c r="CI26" s="42">
        <f aca="true" t="shared" si="296" ref="CI26:CI35">IF(H26=18,23,0)</f>
        <v>0</v>
      </c>
      <c r="CJ26" s="42">
        <f aca="true" t="shared" si="297" ref="CJ26:CJ35">IF(H26=19,22,0)</f>
        <v>0</v>
      </c>
      <c r="CK26" s="42">
        <f aca="true" t="shared" si="298" ref="CK26:CK35">IF(H26=20,21,0)</f>
        <v>0</v>
      </c>
      <c r="CL26" s="42">
        <f aca="true" t="shared" si="299" ref="CL26:CL35">IF(H26=21,20,0)</f>
        <v>0</v>
      </c>
      <c r="CM26" s="42">
        <f aca="true" t="shared" si="300" ref="CM26:CM35">IF(H26=22,19,0)</f>
        <v>0</v>
      </c>
      <c r="CN26" s="42">
        <f aca="true" t="shared" si="301" ref="CN26:CN35">IF(H26=23,18,0)</f>
        <v>0</v>
      </c>
      <c r="CO26" s="42">
        <f aca="true" t="shared" si="302" ref="CO26:CO35">IF(H26=24,17,0)</f>
        <v>0</v>
      </c>
      <c r="CP26" s="42">
        <f aca="true" t="shared" si="303" ref="CP26:CP35">IF(H26=25,16,0)</f>
        <v>0</v>
      </c>
      <c r="CQ26" s="42">
        <f aca="true" t="shared" si="304" ref="CQ26:CQ35">IF(H26=26,15,0)</f>
        <v>0</v>
      </c>
      <c r="CR26" s="42">
        <f aca="true" t="shared" si="305" ref="CR26:CR35">IF(H26=27,14,0)</f>
        <v>0</v>
      </c>
      <c r="CS26" s="42">
        <f aca="true" t="shared" si="306" ref="CS26:CS35">IF(H26=28,13,0)</f>
        <v>0</v>
      </c>
      <c r="CT26" s="42">
        <f aca="true" t="shared" si="307" ref="CT26:CT35">IF(H26=29,12,0)</f>
        <v>0</v>
      </c>
      <c r="CU26" s="42">
        <f aca="true" t="shared" si="308" ref="CU26:CU35">IF(H26=30,11,0)</f>
        <v>0</v>
      </c>
      <c r="CV26" s="42">
        <f aca="true" t="shared" si="309" ref="CV26:CV35">IF(H26=31,10,0)</f>
        <v>0</v>
      </c>
      <c r="CW26" s="42">
        <f aca="true" t="shared" si="310" ref="CW26:CW35">IF(H26=32,9,0)</f>
        <v>0</v>
      </c>
      <c r="CX26" s="42">
        <f aca="true" t="shared" si="311" ref="CX26:CX35">IF(H26=33,8,0)</f>
        <v>0</v>
      </c>
      <c r="CY26" s="42">
        <f aca="true" t="shared" si="312" ref="CY26:CY35">IF(H26=34,7,0)</f>
        <v>0</v>
      </c>
      <c r="CZ26" s="42">
        <f aca="true" t="shared" si="313" ref="CZ26:CZ35">IF(H26=35,6,0)</f>
        <v>0</v>
      </c>
      <c r="DA26" s="42">
        <f aca="true" t="shared" si="314" ref="DA26:DA35">IF(H26=36,5,0)</f>
        <v>0</v>
      </c>
      <c r="DB26" s="42">
        <f aca="true" t="shared" si="315" ref="DB26:DB35">IF(H26=37,4,0)</f>
        <v>0</v>
      </c>
      <c r="DC26" s="42">
        <f aca="true" t="shared" si="316" ref="DC26:DC35">IF(H26=38,3,0)</f>
        <v>0</v>
      </c>
      <c r="DD26" s="42">
        <f aca="true" t="shared" si="317" ref="DD26:DD35">IF(H26=39,2,0)</f>
        <v>0</v>
      </c>
      <c r="DE26" s="42">
        <f aca="true" t="shared" si="318" ref="DE26:DE35">IF(H26=40,1,0)</f>
        <v>0</v>
      </c>
      <c r="DF26" s="42">
        <f aca="true" t="shared" si="319" ref="DF26:DF35">IF(H26&gt;20,0,0)</f>
        <v>0</v>
      </c>
      <c r="DG26" s="42">
        <f aca="true" t="shared" si="320" ref="DG26:DG35">IF(H26="сх",0,0)</f>
        <v>0</v>
      </c>
      <c r="DH26" s="42">
        <f aca="true" t="shared" si="321" ref="DH26:DH35">SUM(BR26:DG26)</f>
        <v>0</v>
      </c>
      <c r="DI26" s="42">
        <f aca="true" t="shared" si="322" ref="DI26:DI35">IF(J26=1,45,0)</f>
        <v>0</v>
      </c>
      <c r="DJ26" s="42">
        <f aca="true" t="shared" si="323" ref="DJ26:DJ35">IF(J26=2,42,0)</f>
        <v>0</v>
      </c>
      <c r="DK26" s="42">
        <f aca="true" t="shared" si="324" ref="DK26:DK35">IF(J26=3,40,0)</f>
        <v>0</v>
      </c>
      <c r="DL26" s="42">
        <f aca="true" t="shared" si="325" ref="DL26:DL35">IF(J26=4,38,0)</f>
        <v>0</v>
      </c>
      <c r="DM26" s="42">
        <f aca="true" t="shared" si="326" ref="DM26:DM35">IF(J26=5,36,0)</f>
        <v>0</v>
      </c>
      <c r="DN26" s="42">
        <f aca="true" t="shared" si="327" ref="DN26:DN35">IF(J26=6,35,0)</f>
        <v>0</v>
      </c>
      <c r="DO26" s="42">
        <f aca="true" t="shared" si="328" ref="DO26:DO35">IF(J26=7,34,0)</f>
        <v>0</v>
      </c>
      <c r="DP26" s="42">
        <f aca="true" t="shared" si="329" ref="DP26:DP35">IF(J26=8,33,0)</f>
        <v>0</v>
      </c>
      <c r="DQ26" s="42">
        <f aca="true" t="shared" si="330" ref="DQ26:DQ35">IF(J26=9,32,0)</f>
        <v>0</v>
      </c>
      <c r="DR26" s="42">
        <f aca="true" t="shared" si="331" ref="DR26:DR35">IF(J26=10,31,0)</f>
        <v>0</v>
      </c>
      <c r="DS26" s="42">
        <f aca="true" t="shared" si="332" ref="DS26:DS35">IF(J26=11,30,0)</f>
        <v>0</v>
      </c>
      <c r="DT26" s="42">
        <f aca="true" t="shared" si="333" ref="DT26:DT35">IF(J26=12,29,0)</f>
        <v>0</v>
      </c>
      <c r="DU26" s="42">
        <f aca="true" t="shared" si="334" ref="DU26:DU35">IF(J26=13,28,0)</f>
        <v>0</v>
      </c>
      <c r="DV26" s="42">
        <f aca="true" t="shared" si="335" ref="DV26:DV35">IF(J26=14,27,0)</f>
        <v>0</v>
      </c>
      <c r="DW26" s="42">
        <f aca="true" t="shared" si="336" ref="DW26:DW35">IF(J26=15,26,0)</f>
        <v>0</v>
      </c>
      <c r="DX26" s="42">
        <f aca="true" t="shared" si="337" ref="DX26:DX35">IF(J26=16,25,0)</f>
        <v>0</v>
      </c>
      <c r="DY26" s="42">
        <f aca="true" t="shared" si="338" ref="DY26:DY35">IF(J26=17,24,0)</f>
        <v>0</v>
      </c>
      <c r="DZ26" s="42">
        <f aca="true" t="shared" si="339" ref="DZ26:DZ35">IF(J26=18,23,0)</f>
        <v>0</v>
      </c>
      <c r="EA26" s="42">
        <f aca="true" t="shared" si="340" ref="EA26:EA35">IF(J26=19,22,0)</f>
        <v>0</v>
      </c>
      <c r="EB26" s="42">
        <f aca="true" t="shared" si="341" ref="EB26:EB35">IF(J26=20,21,0)</f>
        <v>0</v>
      </c>
      <c r="EC26" s="42">
        <f aca="true" t="shared" si="342" ref="EC26:EC35">IF(J26=21,20,0)</f>
        <v>0</v>
      </c>
      <c r="ED26" s="42">
        <f aca="true" t="shared" si="343" ref="ED26:ED35">IF(J26=22,19,0)</f>
        <v>0</v>
      </c>
      <c r="EE26" s="42">
        <f aca="true" t="shared" si="344" ref="EE26:EE35">IF(J26=23,18,0)</f>
        <v>0</v>
      </c>
      <c r="EF26" s="42">
        <f aca="true" t="shared" si="345" ref="EF26:EF35">IF(J26=24,17,0)</f>
        <v>0</v>
      </c>
      <c r="EG26" s="42">
        <f aca="true" t="shared" si="346" ref="EG26:EG35">IF(J26=25,16,0)</f>
        <v>0</v>
      </c>
      <c r="EH26" s="42">
        <f aca="true" t="shared" si="347" ref="EH26:EH35">IF(J26=26,15,0)</f>
        <v>0</v>
      </c>
      <c r="EI26" s="42">
        <f aca="true" t="shared" si="348" ref="EI26:EI35">IF(J26=27,14,0)</f>
        <v>0</v>
      </c>
      <c r="EJ26" s="42">
        <f aca="true" t="shared" si="349" ref="EJ26:EJ35">IF(J26=28,13,0)</f>
        <v>0</v>
      </c>
      <c r="EK26" s="42">
        <f aca="true" t="shared" si="350" ref="EK26:EK35">IF(J26=29,12,0)</f>
        <v>0</v>
      </c>
      <c r="EL26" s="42">
        <f aca="true" t="shared" si="351" ref="EL26:EL35">IF(J26=30,11,0)</f>
        <v>0</v>
      </c>
      <c r="EM26" s="42">
        <f aca="true" t="shared" si="352" ref="EM26:EM35">IF(J26=31,10,0)</f>
        <v>0</v>
      </c>
      <c r="EN26" s="42">
        <f aca="true" t="shared" si="353" ref="EN26:EN35">IF(J26=32,9,0)</f>
        <v>0</v>
      </c>
      <c r="EO26" s="42">
        <f aca="true" t="shared" si="354" ref="EO26:EO35">IF(J26=33,8,0)</f>
        <v>0</v>
      </c>
      <c r="EP26" s="42">
        <f aca="true" t="shared" si="355" ref="EP26:EP35">IF(J26=34,7,0)</f>
        <v>0</v>
      </c>
      <c r="EQ26" s="42">
        <f aca="true" t="shared" si="356" ref="EQ26:EQ35">IF(J26=35,6,0)</f>
        <v>0</v>
      </c>
      <c r="ER26" s="42">
        <f aca="true" t="shared" si="357" ref="ER26:ER35">IF(J26=36,5,0)</f>
        <v>0</v>
      </c>
      <c r="ES26" s="42">
        <f aca="true" t="shared" si="358" ref="ES26:ES35">IF(J26=37,4,0)</f>
        <v>0</v>
      </c>
      <c r="ET26" s="42">
        <f aca="true" t="shared" si="359" ref="ET26:ET35">IF(J26=38,3,0)</f>
        <v>0</v>
      </c>
      <c r="EU26" s="42">
        <f aca="true" t="shared" si="360" ref="EU26:EU35">IF(J26=39,2,0)</f>
        <v>0</v>
      </c>
      <c r="EV26" s="42">
        <f aca="true" t="shared" si="361" ref="EV26:EV35">IF(J26=40,1,0)</f>
        <v>0</v>
      </c>
      <c r="EW26" s="42">
        <f aca="true" t="shared" si="362" ref="EW26:EW35">IF(J26&gt;20,0,0)</f>
        <v>0</v>
      </c>
      <c r="EX26" s="42">
        <f aca="true" t="shared" si="363" ref="EX26:EX35">IF(J26="сх",0,0)</f>
        <v>0</v>
      </c>
      <c r="EY26" s="42">
        <f>SUM(DI26:EX26)</f>
        <v>0</v>
      </c>
      <c r="EZ26" s="42"/>
      <c r="FA26" s="42" t="str">
        <f aca="true" t="shared" si="364" ref="FA26:FA35">IF(H26="сх","ноль",IF(H26&gt;0,H26,"Ноль"))</f>
        <v>-</v>
      </c>
      <c r="FB26" s="42" t="str">
        <f aca="true" t="shared" si="365" ref="FB26:FB35">IF(J26="сх","ноль",IF(J26&gt;0,J26,"Ноль"))</f>
        <v>-</v>
      </c>
      <c r="FC26" s="42"/>
      <c r="FD26" s="42">
        <f aca="true" t="shared" si="366" ref="FD26:FD35">MIN(FA26,FB26)</f>
        <v>0</v>
      </c>
      <c r="FE26" s="42" t="e">
        <f>IF(T26=#REF!,IF(J26&lt;#REF!,#REF!,FI26),#REF!)</f>
        <v>#REF!</v>
      </c>
      <c r="FF26" s="42" t="e">
        <f>IF(T26=#REF!,IF(J26&lt;#REF!,0,1))</f>
        <v>#REF!</v>
      </c>
      <c r="FG26" s="42" t="e">
        <f>IF(AND(FD26&gt;=21,FD26&lt;&gt;0),FD26,IF(T26&lt;#REF!,"СТОП",FE26+FF26))</f>
        <v>#REF!</v>
      </c>
      <c r="FH26" s="42"/>
      <c r="FI26" s="42">
        <v>15</v>
      </c>
      <c r="FJ26" s="42">
        <v>16</v>
      </c>
      <c r="FK26" s="42"/>
      <c r="FL26" s="44">
        <f aca="true" t="shared" si="367" ref="FL26:FL35">IF(H26=1,25,0)</f>
        <v>0</v>
      </c>
      <c r="FM26" s="44">
        <f aca="true" t="shared" si="368" ref="FM26:FM35">IF(H26=2,22,0)</f>
        <v>0</v>
      </c>
      <c r="FN26" s="44">
        <f aca="true" t="shared" si="369" ref="FN26:FN35">IF(H26=3,20,0)</f>
        <v>0</v>
      </c>
      <c r="FO26" s="44">
        <f aca="true" t="shared" si="370" ref="FO26:FO35">IF(H26=4,18,0)</f>
        <v>0</v>
      </c>
      <c r="FP26" s="44">
        <f aca="true" t="shared" si="371" ref="FP26:FP35">IF(H26=5,16,0)</f>
        <v>0</v>
      </c>
      <c r="FQ26" s="44">
        <f aca="true" t="shared" si="372" ref="FQ26:FQ35">IF(H26=6,15,0)</f>
        <v>0</v>
      </c>
      <c r="FR26" s="44">
        <f aca="true" t="shared" si="373" ref="FR26:FR35">IF(H26=7,14,0)</f>
        <v>0</v>
      </c>
      <c r="FS26" s="44">
        <f aca="true" t="shared" si="374" ref="FS26:FS35">IF(H26=8,13,0)</f>
        <v>0</v>
      </c>
      <c r="FT26" s="44">
        <f aca="true" t="shared" si="375" ref="FT26:FT35">IF(H26=9,12,0)</f>
        <v>0</v>
      </c>
      <c r="FU26" s="44">
        <f aca="true" t="shared" si="376" ref="FU26:FU35">IF(H26=10,11,0)</f>
        <v>0</v>
      </c>
      <c r="FV26" s="44">
        <f aca="true" t="shared" si="377" ref="FV26:FV35">IF(H26=11,10,0)</f>
        <v>0</v>
      </c>
      <c r="FW26" s="44">
        <f aca="true" t="shared" si="378" ref="FW26:FW35">IF(H26=12,9,0)</f>
        <v>0</v>
      </c>
      <c r="FX26" s="44">
        <f aca="true" t="shared" si="379" ref="FX26:FX35">IF(H26=13,8,0)</f>
        <v>0</v>
      </c>
      <c r="FY26" s="44">
        <f aca="true" t="shared" si="380" ref="FY26:FY35">IF(H26=14,7,0)</f>
        <v>0</v>
      </c>
      <c r="FZ26" s="44">
        <f aca="true" t="shared" si="381" ref="FZ26:FZ35">IF(H26=15,6,0)</f>
        <v>0</v>
      </c>
      <c r="GA26" s="44">
        <f aca="true" t="shared" si="382" ref="GA26:GA35">IF(H26=16,5,0)</f>
        <v>0</v>
      </c>
      <c r="GB26" s="44">
        <f aca="true" t="shared" si="383" ref="GB26:GB35">IF(H26=17,4,0)</f>
        <v>0</v>
      </c>
      <c r="GC26" s="44">
        <f aca="true" t="shared" si="384" ref="GC26:GC35">IF(H26=18,3,0)</f>
        <v>0</v>
      </c>
      <c r="GD26" s="44">
        <f aca="true" t="shared" si="385" ref="GD26:GD35">IF(H26=19,2,0)</f>
        <v>0</v>
      </c>
      <c r="GE26" s="44">
        <f aca="true" t="shared" si="386" ref="GE26:GE35">IF(H26=20,1,0)</f>
        <v>0</v>
      </c>
      <c r="GF26" s="44">
        <f aca="true" t="shared" si="387" ref="GF26:GF35">IF(H26&gt;20,0,0)</f>
        <v>0</v>
      </c>
      <c r="GG26" s="44">
        <f aca="true" t="shared" si="388" ref="GG26:GG35">IF(H26="сх",0,0)</f>
        <v>0</v>
      </c>
      <c r="GH26" s="44">
        <f>SUM(FL26:GG26)</f>
        <v>0</v>
      </c>
      <c r="GI26" s="44">
        <f aca="true" t="shared" si="389" ref="GI26:GI35">IF(J26=1,25,0)</f>
        <v>0</v>
      </c>
      <c r="GJ26" s="44">
        <f aca="true" t="shared" si="390" ref="GJ26:GJ35">IF(J26=2,22,0)</f>
        <v>0</v>
      </c>
      <c r="GK26" s="44">
        <f aca="true" t="shared" si="391" ref="GK26:GK35">IF(J26=3,20,0)</f>
        <v>0</v>
      </c>
      <c r="GL26" s="44">
        <f aca="true" t="shared" si="392" ref="GL26:GL35">IF(J26=4,18,0)</f>
        <v>0</v>
      </c>
      <c r="GM26" s="44">
        <f aca="true" t="shared" si="393" ref="GM26:GM35">IF(J26=5,16,0)</f>
        <v>0</v>
      </c>
      <c r="GN26" s="44">
        <f aca="true" t="shared" si="394" ref="GN26:GN35">IF(J26=6,15,0)</f>
        <v>0</v>
      </c>
      <c r="GO26" s="44">
        <f aca="true" t="shared" si="395" ref="GO26:GO35">IF(J26=7,14,0)</f>
        <v>0</v>
      </c>
      <c r="GP26" s="44">
        <f aca="true" t="shared" si="396" ref="GP26:GP35">IF(J26=8,13,0)</f>
        <v>0</v>
      </c>
      <c r="GQ26" s="44">
        <f aca="true" t="shared" si="397" ref="GQ26:GQ35">IF(J26=9,12,0)</f>
        <v>0</v>
      </c>
      <c r="GR26" s="44">
        <f aca="true" t="shared" si="398" ref="GR26:GR35">IF(J26=10,11,0)</f>
        <v>0</v>
      </c>
      <c r="GS26" s="44">
        <f aca="true" t="shared" si="399" ref="GS26:GS35">IF(J26=11,10,0)</f>
        <v>0</v>
      </c>
      <c r="GT26" s="44">
        <f aca="true" t="shared" si="400" ref="GT26:GT35">IF(J26=12,9,0)</f>
        <v>0</v>
      </c>
      <c r="GU26" s="44">
        <f aca="true" t="shared" si="401" ref="GU26:GU35">IF(J26=13,8,0)</f>
        <v>0</v>
      </c>
      <c r="GV26" s="44">
        <f aca="true" t="shared" si="402" ref="GV26:GV35">IF(J26=14,7,0)</f>
        <v>0</v>
      </c>
      <c r="GW26" s="44">
        <f aca="true" t="shared" si="403" ref="GW26:GW35">IF(J26=15,6,0)</f>
        <v>0</v>
      </c>
      <c r="GX26" s="44">
        <f aca="true" t="shared" si="404" ref="GX26:GX35">IF(J26=16,5,0)</f>
        <v>0</v>
      </c>
      <c r="GY26" s="44">
        <f aca="true" t="shared" si="405" ref="GY26:GY35">IF(J26=17,4,0)</f>
        <v>0</v>
      </c>
      <c r="GZ26" s="44">
        <f aca="true" t="shared" si="406" ref="GZ26:GZ35">IF(J26=18,3,0)</f>
        <v>0</v>
      </c>
      <c r="HA26" s="44">
        <f aca="true" t="shared" si="407" ref="HA26:HA35">IF(J26=19,2,0)</f>
        <v>0</v>
      </c>
      <c r="HB26" s="44">
        <f aca="true" t="shared" si="408" ref="HB26:HB35">IF(J26=20,1,0)</f>
        <v>0</v>
      </c>
      <c r="HC26" s="44">
        <f aca="true" t="shared" si="409" ref="HC26:HC35">IF(J26&gt;20,0,0)</f>
        <v>0</v>
      </c>
      <c r="HD26" s="44">
        <f aca="true" t="shared" si="410" ref="HD26:HD35">IF(J26="сх",0,0)</f>
        <v>0</v>
      </c>
      <c r="HE26" s="44">
        <f>SUM(GI26:HD26)</f>
        <v>0</v>
      </c>
      <c r="HF26" s="44">
        <f aca="true" t="shared" si="411" ref="HF26:HF35">IF(H26=1,100,0)</f>
        <v>0</v>
      </c>
      <c r="HG26" s="44">
        <f aca="true" t="shared" si="412" ref="HG26:HG35">IF(H26=2,98,0)</f>
        <v>0</v>
      </c>
      <c r="HH26" s="44">
        <f aca="true" t="shared" si="413" ref="HH26:HH35">IF(H26=3,95,0)</f>
        <v>0</v>
      </c>
      <c r="HI26" s="44">
        <f aca="true" t="shared" si="414" ref="HI26:HI35">IF(H26=4,93,0)</f>
        <v>0</v>
      </c>
      <c r="HJ26" s="44">
        <f aca="true" t="shared" si="415" ref="HJ26:HJ35">IF(H26=5,90,0)</f>
        <v>0</v>
      </c>
      <c r="HK26" s="44">
        <f aca="true" t="shared" si="416" ref="HK26:HK35">IF(H26=6,88,0)</f>
        <v>0</v>
      </c>
      <c r="HL26" s="44">
        <f aca="true" t="shared" si="417" ref="HL26:HL35">IF(H26=7,85,0)</f>
        <v>0</v>
      </c>
      <c r="HM26" s="44">
        <f aca="true" t="shared" si="418" ref="HM26:HM35">IF(H26=8,83,0)</f>
        <v>0</v>
      </c>
      <c r="HN26" s="44">
        <f aca="true" t="shared" si="419" ref="HN26:HN35">IF(H26=9,80,0)</f>
        <v>0</v>
      </c>
      <c r="HO26" s="44">
        <f aca="true" t="shared" si="420" ref="HO26:HO35">IF(H26=10,78,0)</f>
        <v>0</v>
      </c>
      <c r="HP26" s="44">
        <f aca="true" t="shared" si="421" ref="HP26:HP35">IF(H26=11,75,0)</f>
        <v>0</v>
      </c>
      <c r="HQ26" s="44">
        <f aca="true" t="shared" si="422" ref="HQ26:HQ35">IF(H26=12,73,0)</f>
        <v>0</v>
      </c>
      <c r="HR26" s="44">
        <f aca="true" t="shared" si="423" ref="HR26:HR35">IF(H26=13,70,0)</f>
        <v>0</v>
      </c>
      <c r="HS26" s="44">
        <f aca="true" t="shared" si="424" ref="HS26:HS35">IF(H26=14,68,0)</f>
        <v>0</v>
      </c>
      <c r="HT26" s="44">
        <f aca="true" t="shared" si="425" ref="HT26:HT35">IF(H26=15,65,0)</f>
        <v>0</v>
      </c>
      <c r="HU26" s="44">
        <f aca="true" t="shared" si="426" ref="HU26:HU35">IF(H26=16,63,0)</f>
        <v>0</v>
      </c>
      <c r="HV26" s="44">
        <f aca="true" t="shared" si="427" ref="HV26:HV35">IF(H26=17,60,0)</f>
        <v>0</v>
      </c>
      <c r="HW26" s="44">
        <f aca="true" t="shared" si="428" ref="HW26:HW35">IF(H26=18,58,0)</f>
        <v>0</v>
      </c>
      <c r="HX26" s="44">
        <f aca="true" t="shared" si="429" ref="HX26:HX35">IF(H26=19,55,0)</f>
        <v>0</v>
      </c>
      <c r="HY26" s="44">
        <f aca="true" t="shared" si="430" ref="HY26:HY35">IF(H26=20,53,0)</f>
        <v>0</v>
      </c>
      <c r="HZ26" s="44">
        <f aca="true" t="shared" si="431" ref="HZ26:HZ35">IF(H26&gt;20,0,0)</f>
        <v>0</v>
      </c>
      <c r="IA26" s="44">
        <f aca="true" t="shared" si="432" ref="IA26:IA35">IF(H26="сх",0,0)</f>
        <v>0</v>
      </c>
      <c r="IB26" s="44">
        <f>SUM(HF26:IA26)</f>
        <v>0</v>
      </c>
      <c r="IC26" s="44">
        <f aca="true" t="shared" si="433" ref="IC26:IC35">IF(J26=1,100,0)</f>
        <v>0</v>
      </c>
      <c r="ID26" s="44">
        <f aca="true" t="shared" si="434" ref="ID26:ID35">IF(J26=2,98,0)</f>
        <v>0</v>
      </c>
      <c r="IE26" s="44">
        <f aca="true" t="shared" si="435" ref="IE26:IE35">IF(J26=3,95,0)</f>
        <v>0</v>
      </c>
      <c r="IF26" s="44">
        <f aca="true" t="shared" si="436" ref="IF26:IF35">IF(J26=4,93,0)</f>
        <v>0</v>
      </c>
      <c r="IG26" s="44">
        <f aca="true" t="shared" si="437" ref="IG26:IG35">IF(J26=5,90,0)</f>
        <v>0</v>
      </c>
      <c r="IH26" s="44">
        <f aca="true" t="shared" si="438" ref="IH26:IH35">IF(J26=6,88,0)</f>
        <v>0</v>
      </c>
      <c r="II26" s="44">
        <f aca="true" t="shared" si="439" ref="II26:II35">IF(J26=7,85,0)</f>
        <v>0</v>
      </c>
      <c r="IJ26" s="44">
        <f aca="true" t="shared" si="440" ref="IJ26:IJ35">IF(J26=8,83,0)</f>
        <v>0</v>
      </c>
      <c r="IK26" s="44">
        <f aca="true" t="shared" si="441" ref="IK26:IK35">IF(J26=9,80,0)</f>
        <v>0</v>
      </c>
      <c r="IL26" s="44">
        <f aca="true" t="shared" si="442" ref="IL26:IL35">IF(J26=10,78,0)</f>
        <v>0</v>
      </c>
      <c r="IM26" s="44">
        <f aca="true" t="shared" si="443" ref="IM26:IM35">IF(J26=11,75,0)</f>
        <v>0</v>
      </c>
      <c r="IN26" s="44">
        <f aca="true" t="shared" si="444" ref="IN26:IN35">IF(J26=12,73,0)</f>
        <v>0</v>
      </c>
      <c r="IO26" s="44">
        <f aca="true" t="shared" si="445" ref="IO26:IO35">IF(J26=13,70,0)</f>
        <v>0</v>
      </c>
      <c r="IP26" s="44">
        <f aca="true" t="shared" si="446" ref="IP26:IP35">IF(J26=14,68,0)</f>
        <v>0</v>
      </c>
      <c r="IQ26" s="44">
        <f aca="true" t="shared" si="447" ref="IQ26:IQ35">IF(J26=15,65,0)</f>
        <v>0</v>
      </c>
      <c r="IR26" s="44">
        <f aca="true" t="shared" si="448" ref="IR26:IR35">IF(J26=16,63,0)</f>
        <v>0</v>
      </c>
      <c r="IS26" s="44">
        <f aca="true" t="shared" si="449" ref="IS26:IS35">IF(J26=17,60,0)</f>
        <v>0</v>
      </c>
      <c r="IT26" s="44">
        <f aca="true" t="shared" si="450" ref="IT26:IT35">IF(J26=18,58,0)</f>
        <v>0</v>
      </c>
      <c r="IU26" s="44">
        <f aca="true" t="shared" si="451" ref="IU26:IU35">IF(J26=19,55,0)</f>
        <v>0</v>
      </c>
      <c r="IV26" s="44">
        <f aca="true" t="shared" si="452" ref="IV26:IV35">IF(J26=20,53,0)</f>
        <v>0</v>
      </c>
    </row>
    <row r="27" spans="1:256" s="3" customFormat="1" ht="99.75" customHeight="1" thickBot="1">
      <c r="A27" s="55">
        <v>17</v>
      </c>
      <c r="B27" s="68">
        <v>171</v>
      </c>
      <c r="C27" s="66" t="s">
        <v>129</v>
      </c>
      <c r="D27" s="58" t="s">
        <v>29</v>
      </c>
      <c r="E27" s="59" t="s">
        <v>120</v>
      </c>
      <c r="F27" s="60" t="s">
        <v>127</v>
      </c>
      <c r="G27" s="58" t="s">
        <v>49</v>
      </c>
      <c r="H27" s="78">
        <v>9</v>
      </c>
      <c r="I27" s="86">
        <f t="shared" si="228"/>
        <v>12</v>
      </c>
      <c r="J27" s="79">
        <v>9</v>
      </c>
      <c r="K27" s="86">
        <f t="shared" si="229"/>
        <v>12</v>
      </c>
      <c r="L27" s="78" t="s">
        <v>4</v>
      </c>
      <c r="M27" s="86">
        <f t="shared" si="230"/>
        <v>0</v>
      </c>
      <c r="N27" s="79" t="s">
        <v>118</v>
      </c>
      <c r="O27" s="86">
        <f t="shared" si="231"/>
        <v>0</v>
      </c>
      <c r="P27" s="78"/>
      <c r="Q27" s="85">
        <f t="shared" si="225"/>
        <v>0</v>
      </c>
      <c r="R27" s="79"/>
      <c r="S27" s="85">
        <f t="shared" si="226"/>
        <v>0</v>
      </c>
      <c r="T27" s="83">
        <f t="shared" si="227"/>
        <v>24</v>
      </c>
      <c r="U27" s="41">
        <f t="shared" si="232"/>
        <v>24</v>
      </c>
      <c r="V27" s="42"/>
      <c r="W27" s="43"/>
      <c r="X27" s="42">
        <f t="shared" si="233"/>
        <v>0</v>
      </c>
      <c r="Y27" s="42">
        <f t="shared" si="234"/>
        <v>0</v>
      </c>
      <c r="Z27" s="42">
        <f t="shared" si="235"/>
        <v>0</v>
      </c>
      <c r="AA27" s="42">
        <f t="shared" si="236"/>
        <v>0</v>
      </c>
      <c r="AB27" s="42">
        <f t="shared" si="237"/>
        <v>0</v>
      </c>
      <c r="AC27" s="42">
        <f t="shared" si="238"/>
        <v>0</v>
      </c>
      <c r="AD27" s="42">
        <f t="shared" si="239"/>
        <v>0</v>
      </c>
      <c r="AE27" s="42">
        <f t="shared" si="240"/>
        <v>0</v>
      </c>
      <c r="AF27" s="42">
        <f t="shared" si="241"/>
        <v>12</v>
      </c>
      <c r="AG27" s="42">
        <f t="shared" si="242"/>
        <v>0</v>
      </c>
      <c r="AH27" s="42">
        <f t="shared" si="243"/>
        <v>0</v>
      </c>
      <c r="AI27" s="42">
        <f t="shared" si="244"/>
        <v>0</v>
      </c>
      <c r="AJ27" s="42">
        <f t="shared" si="245"/>
        <v>0</v>
      </c>
      <c r="AK27" s="42">
        <f t="shared" si="246"/>
        <v>0</v>
      </c>
      <c r="AL27" s="42">
        <f t="shared" si="247"/>
        <v>0</v>
      </c>
      <c r="AM27" s="42">
        <f t="shared" si="248"/>
        <v>0</v>
      </c>
      <c r="AN27" s="42">
        <f t="shared" si="249"/>
        <v>0</v>
      </c>
      <c r="AO27" s="42">
        <f t="shared" si="250"/>
        <v>0</v>
      </c>
      <c r="AP27" s="42">
        <f t="shared" si="251"/>
        <v>0</v>
      </c>
      <c r="AQ27" s="42">
        <f t="shared" si="252"/>
        <v>0</v>
      </c>
      <c r="AR27" s="42">
        <f t="shared" si="253"/>
        <v>0</v>
      </c>
      <c r="AS27" s="42">
        <f t="shared" si="254"/>
        <v>0</v>
      </c>
      <c r="AT27" s="42">
        <f t="shared" si="255"/>
        <v>12</v>
      </c>
      <c r="AU27" s="42">
        <f t="shared" si="256"/>
        <v>0</v>
      </c>
      <c r="AV27" s="42">
        <f t="shared" si="257"/>
        <v>0</v>
      </c>
      <c r="AW27" s="42">
        <f t="shared" si="258"/>
        <v>0</v>
      </c>
      <c r="AX27" s="42">
        <f t="shared" si="259"/>
        <v>0</v>
      </c>
      <c r="AY27" s="42">
        <f t="shared" si="260"/>
        <v>0</v>
      </c>
      <c r="AZ27" s="42">
        <f t="shared" si="261"/>
        <v>0</v>
      </c>
      <c r="BA27" s="42">
        <f t="shared" si="262"/>
        <v>0</v>
      </c>
      <c r="BB27" s="42">
        <f t="shared" si="263"/>
        <v>0</v>
      </c>
      <c r="BC27" s="42">
        <f t="shared" si="264"/>
        <v>12</v>
      </c>
      <c r="BD27" s="42">
        <f t="shared" si="265"/>
        <v>0</v>
      </c>
      <c r="BE27" s="42">
        <f t="shared" si="266"/>
        <v>0</v>
      </c>
      <c r="BF27" s="42">
        <f t="shared" si="267"/>
        <v>0</v>
      </c>
      <c r="BG27" s="42">
        <f t="shared" si="268"/>
        <v>0</v>
      </c>
      <c r="BH27" s="42">
        <f t="shared" si="269"/>
        <v>0</v>
      </c>
      <c r="BI27" s="42">
        <f t="shared" si="270"/>
        <v>0</v>
      </c>
      <c r="BJ27" s="42">
        <f t="shared" si="271"/>
        <v>0</v>
      </c>
      <c r="BK27" s="42">
        <f t="shared" si="272"/>
        <v>0</v>
      </c>
      <c r="BL27" s="42">
        <f t="shared" si="273"/>
        <v>0</v>
      </c>
      <c r="BM27" s="42">
        <f t="shared" si="274"/>
        <v>0</v>
      </c>
      <c r="BN27" s="42">
        <f t="shared" si="275"/>
        <v>0</v>
      </c>
      <c r="BO27" s="42">
        <f t="shared" si="276"/>
        <v>0</v>
      </c>
      <c r="BP27" s="42">
        <f t="shared" si="277"/>
        <v>0</v>
      </c>
      <c r="BQ27" s="42">
        <f t="shared" si="278"/>
        <v>12</v>
      </c>
      <c r="BR27" s="42">
        <f t="shared" si="279"/>
        <v>0</v>
      </c>
      <c r="BS27" s="42">
        <f t="shared" si="280"/>
        <v>0</v>
      </c>
      <c r="BT27" s="42">
        <f t="shared" si="281"/>
        <v>0</v>
      </c>
      <c r="BU27" s="42">
        <f t="shared" si="282"/>
        <v>0</v>
      </c>
      <c r="BV27" s="42">
        <f t="shared" si="283"/>
        <v>0</v>
      </c>
      <c r="BW27" s="42">
        <f t="shared" si="284"/>
        <v>0</v>
      </c>
      <c r="BX27" s="42">
        <f t="shared" si="285"/>
        <v>0</v>
      </c>
      <c r="BY27" s="42">
        <f t="shared" si="286"/>
        <v>0</v>
      </c>
      <c r="BZ27" s="42">
        <f t="shared" si="287"/>
        <v>32</v>
      </c>
      <c r="CA27" s="42">
        <f t="shared" si="288"/>
        <v>0</v>
      </c>
      <c r="CB27" s="42">
        <f t="shared" si="289"/>
        <v>0</v>
      </c>
      <c r="CC27" s="42">
        <f t="shared" si="290"/>
        <v>0</v>
      </c>
      <c r="CD27" s="42">
        <f t="shared" si="291"/>
        <v>0</v>
      </c>
      <c r="CE27" s="42">
        <f t="shared" si="292"/>
        <v>0</v>
      </c>
      <c r="CF27" s="42">
        <f t="shared" si="293"/>
        <v>0</v>
      </c>
      <c r="CG27" s="42">
        <f t="shared" si="294"/>
        <v>0</v>
      </c>
      <c r="CH27" s="42">
        <f t="shared" si="295"/>
        <v>0</v>
      </c>
      <c r="CI27" s="42">
        <f t="shared" si="296"/>
        <v>0</v>
      </c>
      <c r="CJ27" s="42">
        <f t="shared" si="297"/>
        <v>0</v>
      </c>
      <c r="CK27" s="42">
        <f t="shared" si="298"/>
        <v>0</v>
      </c>
      <c r="CL27" s="42">
        <f t="shared" si="299"/>
        <v>0</v>
      </c>
      <c r="CM27" s="42">
        <f t="shared" si="300"/>
        <v>0</v>
      </c>
      <c r="CN27" s="42">
        <f t="shared" si="301"/>
        <v>0</v>
      </c>
      <c r="CO27" s="42">
        <f t="shared" si="302"/>
        <v>0</v>
      </c>
      <c r="CP27" s="42">
        <f t="shared" si="303"/>
        <v>0</v>
      </c>
      <c r="CQ27" s="42">
        <f t="shared" si="304"/>
        <v>0</v>
      </c>
      <c r="CR27" s="42">
        <f t="shared" si="305"/>
        <v>0</v>
      </c>
      <c r="CS27" s="42">
        <f t="shared" si="306"/>
        <v>0</v>
      </c>
      <c r="CT27" s="42">
        <f t="shared" si="307"/>
        <v>0</v>
      </c>
      <c r="CU27" s="42">
        <f t="shared" si="308"/>
        <v>0</v>
      </c>
      <c r="CV27" s="42">
        <f t="shared" si="309"/>
        <v>0</v>
      </c>
      <c r="CW27" s="42">
        <f t="shared" si="310"/>
        <v>0</v>
      </c>
      <c r="CX27" s="42">
        <f t="shared" si="311"/>
        <v>0</v>
      </c>
      <c r="CY27" s="42">
        <f t="shared" si="312"/>
        <v>0</v>
      </c>
      <c r="CZ27" s="42">
        <f t="shared" si="313"/>
        <v>0</v>
      </c>
      <c r="DA27" s="42">
        <f t="shared" si="314"/>
        <v>0</v>
      </c>
      <c r="DB27" s="42">
        <f t="shared" si="315"/>
        <v>0</v>
      </c>
      <c r="DC27" s="42">
        <f t="shared" si="316"/>
        <v>0</v>
      </c>
      <c r="DD27" s="42">
        <f t="shared" si="317"/>
        <v>0</v>
      </c>
      <c r="DE27" s="42">
        <f t="shared" si="318"/>
        <v>0</v>
      </c>
      <c r="DF27" s="42">
        <f t="shared" si="319"/>
        <v>0</v>
      </c>
      <c r="DG27" s="42">
        <f t="shared" si="320"/>
        <v>0</v>
      </c>
      <c r="DH27" s="42">
        <f t="shared" si="321"/>
        <v>32</v>
      </c>
      <c r="DI27" s="42">
        <f t="shared" si="322"/>
        <v>0</v>
      </c>
      <c r="DJ27" s="42">
        <f t="shared" si="323"/>
        <v>0</v>
      </c>
      <c r="DK27" s="42">
        <f t="shared" si="324"/>
        <v>0</v>
      </c>
      <c r="DL27" s="42">
        <f t="shared" si="325"/>
        <v>0</v>
      </c>
      <c r="DM27" s="42">
        <f t="shared" si="326"/>
        <v>0</v>
      </c>
      <c r="DN27" s="42">
        <f t="shared" si="327"/>
        <v>0</v>
      </c>
      <c r="DO27" s="42">
        <f t="shared" si="328"/>
        <v>0</v>
      </c>
      <c r="DP27" s="42">
        <f t="shared" si="329"/>
        <v>0</v>
      </c>
      <c r="DQ27" s="42">
        <f t="shared" si="330"/>
        <v>32</v>
      </c>
      <c r="DR27" s="42">
        <f t="shared" si="331"/>
        <v>0</v>
      </c>
      <c r="DS27" s="42">
        <f t="shared" si="332"/>
        <v>0</v>
      </c>
      <c r="DT27" s="42">
        <f t="shared" si="333"/>
        <v>0</v>
      </c>
      <c r="DU27" s="42">
        <f t="shared" si="334"/>
        <v>0</v>
      </c>
      <c r="DV27" s="42">
        <f t="shared" si="335"/>
        <v>0</v>
      </c>
      <c r="DW27" s="42">
        <f t="shared" si="336"/>
        <v>0</v>
      </c>
      <c r="DX27" s="42">
        <f t="shared" si="337"/>
        <v>0</v>
      </c>
      <c r="DY27" s="42">
        <f t="shared" si="338"/>
        <v>0</v>
      </c>
      <c r="DZ27" s="42">
        <f t="shared" si="339"/>
        <v>0</v>
      </c>
      <c r="EA27" s="42">
        <f t="shared" si="340"/>
        <v>0</v>
      </c>
      <c r="EB27" s="42">
        <f t="shared" si="341"/>
        <v>0</v>
      </c>
      <c r="EC27" s="42">
        <f t="shared" si="342"/>
        <v>0</v>
      </c>
      <c r="ED27" s="42">
        <f t="shared" si="343"/>
        <v>0</v>
      </c>
      <c r="EE27" s="42">
        <f t="shared" si="344"/>
        <v>0</v>
      </c>
      <c r="EF27" s="42">
        <f t="shared" si="345"/>
        <v>0</v>
      </c>
      <c r="EG27" s="42">
        <f t="shared" si="346"/>
        <v>0</v>
      </c>
      <c r="EH27" s="42">
        <f t="shared" si="347"/>
        <v>0</v>
      </c>
      <c r="EI27" s="42">
        <f t="shared" si="348"/>
        <v>0</v>
      </c>
      <c r="EJ27" s="42">
        <f t="shared" si="349"/>
        <v>0</v>
      </c>
      <c r="EK27" s="42">
        <f t="shared" si="350"/>
        <v>0</v>
      </c>
      <c r="EL27" s="42">
        <f t="shared" si="351"/>
        <v>0</v>
      </c>
      <c r="EM27" s="42">
        <f t="shared" si="352"/>
        <v>0</v>
      </c>
      <c r="EN27" s="42">
        <f t="shared" si="353"/>
        <v>0</v>
      </c>
      <c r="EO27" s="42">
        <f t="shared" si="354"/>
        <v>0</v>
      </c>
      <c r="EP27" s="42">
        <f t="shared" si="355"/>
        <v>0</v>
      </c>
      <c r="EQ27" s="42">
        <f t="shared" si="356"/>
        <v>0</v>
      </c>
      <c r="ER27" s="42">
        <f t="shared" si="357"/>
        <v>0</v>
      </c>
      <c r="ES27" s="42">
        <f t="shared" si="358"/>
        <v>0</v>
      </c>
      <c r="ET27" s="42">
        <f t="shared" si="359"/>
        <v>0</v>
      </c>
      <c r="EU27" s="42">
        <f t="shared" si="360"/>
        <v>0</v>
      </c>
      <c r="EV27" s="42">
        <f t="shared" si="361"/>
        <v>0</v>
      </c>
      <c r="EW27" s="42">
        <f t="shared" si="362"/>
        <v>0</v>
      </c>
      <c r="EX27" s="42">
        <f t="shared" si="363"/>
        <v>0</v>
      </c>
      <c r="EY27" s="42">
        <f>SUM(DI27:EX27)</f>
        <v>32</v>
      </c>
      <c r="EZ27" s="42"/>
      <c r="FA27" s="42">
        <f t="shared" si="364"/>
        <v>9</v>
      </c>
      <c r="FB27" s="42">
        <f t="shared" si="365"/>
        <v>9</v>
      </c>
      <c r="FC27" s="42"/>
      <c r="FD27" s="42">
        <f t="shared" si="366"/>
        <v>9</v>
      </c>
      <c r="FE27" s="42" t="e">
        <f>IF(T27=#REF!,IF(J27&lt;#REF!,#REF!,FI27),#REF!)</f>
        <v>#REF!</v>
      </c>
      <c r="FF27" s="42" t="e">
        <f>IF(T27=#REF!,IF(J27&lt;#REF!,0,1))</f>
        <v>#REF!</v>
      </c>
      <c r="FG27" s="42" t="e">
        <f>IF(AND(FD27&gt;=21,FD27&lt;&gt;0),FD27,IF(T27&lt;#REF!,"СТОП",FE27+FF27))</f>
        <v>#REF!</v>
      </c>
      <c r="FH27" s="42"/>
      <c r="FI27" s="42">
        <v>15</v>
      </c>
      <c r="FJ27" s="42">
        <v>16</v>
      </c>
      <c r="FK27" s="42"/>
      <c r="FL27" s="44">
        <f t="shared" si="367"/>
        <v>0</v>
      </c>
      <c r="FM27" s="44">
        <f t="shared" si="368"/>
        <v>0</v>
      </c>
      <c r="FN27" s="44">
        <f t="shared" si="369"/>
        <v>0</v>
      </c>
      <c r="FO27" s="44">
        <f t="shared" si="370"/>
        <v>0</v>
      </c>
      <c r="FP27" s="44">
        <f t="shared" si="371"/>
        <v>0</v>
      </c>
      <c r="FQ27" s="44">
        <f t="shared" si="372"/>
        <v>0</v>
      </c>
      <c r="FR27" s="44">
        <f t="shared" si="373"/>
        <v>0</v>
      </c>
      <c r="FS27" s="44">
        <f t="shared" si="374"/>
        <v>0</v>
      </c>
      <c r="FT27" s="44">
        <f t="shared" si="375"/>
        <v>12</v>
      </c>
      <c r="FU27" s="44">
        <f t="shared" si="376"/>
        <v>0</v>
      </c>
      <c r="FV27" s="44">
        <f t="shared" si="377"/>
        <v>0</v>
      </c>
      <c r="FW27" s="44">
        <f t="shared" si="378"/>
        <v>0</v>
      </c>
      <c r="FX27" s="44">
        <f t="shared" si="379"/>
        <v>0</v>
      </c>
      <c r="FY27" s="44">
        <f t="shared" si="380"/>
        <v>0</v>
      </c>
      <c r="FZ27" s="44">
        <f t="shared" si="381"/>
        <v>0</v>
      </c>
      <c r="GA27" s="44">
        <f t="shared" si="382"/>
        <v>0</v>
      </c>
      <c r="GB27" s="44">
        <f t="shared" si="383"/>
        <v>0</v>
      </c>
      <c r="GC27" s="44">
        <f t="shared" si="384"/>
        <v>0</v>
      </c>
      <c r="GD27" s="44">
        <f t="shared" si="385"/>
        <v>0</v>
      </c>
      <c r="GE27" s="44">
        <f t="shared" si="386"/>
        <v>0</v>
      </c>
      <c r="GF27" s="44">
        <f t="shared" si="387"/>
        <v>0</v>
      </c>
      <c r="GG27" s="44">
        <f t="shared" si="388"/>
        <v>0</v>
      </c>
      <c r="GH27" s="44">
        <f>SUM(FL27:GG27)</f>
        <v>12</v>
      </c>
      <c r="GI27" s="44">
        <f t="shared" si="389"/>
        <v>0</v>
      </c>
      <c r="GJ27" s="44">
        <f t="shared" si="390"/>
        <v>0</v>
      </c>
      <c r="GK27" s="44">
        <f t="shared" si="391"/>
        <v>0</v>
      </c>
      <c r="GL27" s="44">
        <f t="shared" si="392"/>
        <v>0</v>
      </c>
      <c r="GM27" s="44">
        <f t="shared" si="393"/>
        <v>0</v>
      </c>
      <c r="GN27" s="44">
        <f t="shared" si="394"/>
        <v>0</v>
      </c>
      <c r="GO27" s="44">
        <f t="shared" si="395"/>
        <v>0</v>
      </c>
      <c r="GP27" s="44">
        <f t="shared" si="396"/>
        <v>0</v>
      </c>
      <c r="GQ27" s="44">
        <f t="shared" si="397"/>
        <v>12</v>
      </c>
      <c r="GR27" s="44">
        <f t="shared" si="398"/>
        <v>0</v>
      </c>
      <c r="GS27" s="44">
        <f t="shared" si="399"/>
        <v>0</v>
      </c>
      <c r="GT27" s="44">
        <f t="shared" si="400"/>
        <v>0</v>
      </c>
      <c r="GU27" s="44">
        <f t="shared" si="401"/>
        <v>0</v>
      </c>
      <c r="GV27" s="44">
        <f t="shared" si="402"/>
        <v>0</v>
      </c>
      <c r="GW27" s="44">
        <f t="shared" si="403"/>
        <v>0</v>
      </c>
      <c r="GX27" s="44">
        <f t="shared" si="404"/>
        <v>0</v>
      </c>
      <c r="GY27" s="44">
        <f t="shared" si="405"/>
        <v>0</v>
      </c>
      <c r="GZ27" s="44">
        <f t="shared" si="406"/>
        <v>0</v>
      </c>
      <c r="HA27" s="44">
        <f t="shared" si="407"/>
        <v>0</v>
      </c>
      <c r="HB27" s="44">
        <f t="shared" si="408"/>
        <v>0</v>
      </c>
      <c r="HC27" s="44">
        <f t="shared" si="409"/>
        <v>0</v>
      </c>
      <c r="HD27" s="44">
        <f t="shared" si="410"/>
        <v>0</v>
      </c>
      <c r="HE27" s="44">
        <f>SUM(GI27:HD27)</f>
        <v>12</v>
      </c>
      <c r="HF27" s="44">
        <f t="shared" si="411"/>
        <v>0</v>
      </c>
      <c r="HG27" s="44">
        <f t="shared" si="412"/>
        <v>0</v>
      </c>
      <c r="HH27" s="44">
        <f t="shared" si="413"/>
        <v>0</v>
      </c>
      <c r="HI27" s="44">
        <f t="shared" si="414"/>
        <v>0</v>
      </c>
      <c r="HJ27" s="44">
        <f t="shared" si="415"/>
        <v>0</v>
      </c>
      <c r="HK27" s="44">
        <f t="shared" si="416"/>
        <v>0</v>
      </c>
      <c r="HL27" s="44">
        <f t="shared" si="417"/>
        <v>0</v>
      </c>
      <c r="HM27" s="44">
        <f t="shared" si="418"/>
        <v>0</v>
      </c>
      <c r="HN27" s="44">
        <f t="shared" si="419"/>
        <v>80</v>
      </c>
      <c r="HO27" s="44">
        <f t="shared" si="420"/>
        <v>0</v>
      </c>
      <c r="HP27" s="44">
        <f t="shared" si="421"/>
        <v>0</v>
      </c>
      <c r="HQ27" s="44">
        <f t="shared" si="422"/>
        <v>0</v>
      </c>
      <c r="HR27" s="44">
        <f t="shared" si="423"/>
        <v>0</v>
      </c>
      <c r="HS27" s="44">
        <f t="shared" si="424"/>
        <v>0</v>
      </c>
      <c r="HT27" s="44">
        <f t="shared" si="425"/>
        <v>0</v>
      </c>
      <c r="HU27" s="44">
        <f t="shared" si="426"/>
        <v>0</v>
      </c>
      <c r="HV27" s="44">
        <f t="shared" si="427"/>
        <v>0</v>
      </c>
      <c r="HW27" s="44">
        <f t="shared" si="428"/>
        <v>0</v>
      </c>
      <c r="HX27" s="44">
        <f t="shared" si="429"/>
        <v>0</v>
      </c>
      <c r="HY27" s="44">
        <f t="shared" si="430"/>
        <v>0</v>
      </c>
      <c r="HZ27" s="44">
        <f t="shared" si="431"/>
        <v>0</v>
      </c>
      <c r="IA27" s="44">
        <f t="shared" si="432"/>
        <v>0</v>
      </c>
      <c r="IB27" s="44">
        <f>SUM(HF27:IA27)</f>
        <v>80</v>
      </c>
      <c r="IC27" s="44">
        <f t="shared" si="433"/>
        <v>0</v>
      </c>
      <c r="ID27" s="44">
        <f t="shared" si="434"/>
        <v>0</v>
      </c>
      <c r="IE27" s="44">
        <f t="shared" si="435"/>
        <v>0</v>
      </c>
      <c r="IF27" s="44">
        <f t="shared" si="436"/>
        <v>0</v>
      </c>
      <c r="IG27" s="44">
        <f t="shared" si="437"/>
        <v>0</v>
      </c>
      <c r="IH27" s="44">
        <f t="shared" si="438"/>
        <v>0</v>
      </c>
      <c r="II27" s="44">
        <f t="shared" si="439"/>
        <v>0</v>
      </c>
      <c r="IJ27" s="44">
        <f t="shared" si="440"/>
        <v>0</v>
      </c>
      <c r="IK27" s="44">
        <f t="shared" si="441"/>
        <v>80</v>
      </c>
      <c r="IL27" s="44">
        <f t="shared" si="442"/>
        <v>0</v>
      </c>
      <c r="IM27" s="44">
        <f t="shared" si="443"/>
        <v>0</v>
      </c>
      <c r="IN27" s="44">
        <f t="shared" si="444"/>
        <v>0</v>
      </c>
      <c r="IO27" s="44">
        <f t="shared" si="445"/>
        <v>0</v>
      </c>
      <c r="IP27" s="44">
        <f t="shared" si="446"/>
        <v>0</v>
      </c>
      <c r="IQ27" s="44">
        <f t="shared" si="447"/>
        <v>0</v>
      </c>
      <c r="IR27" s="44">
        <f t="shared" si="448"/>
        <v>0</v>
      </c>
      <c r="IS27" s="44">
        <f t="shared" si="449"/>
        <v>0</v>
      </c>
      <c r="IT27" s="44">
        <f t="shared" si="450"/>
        <v>0</v>
      </c>
      <c r="IU27" s="44">
        <f t="shared" si="451"/>
        <v>0</v>
      </c>
      <c r="IV27" s="44">
        <f t="shared" si="452"/>
        <v>0</v>
      </c>
    </row>
    <row r="28" spans="1:256" s="3" customFormat="1" ht="99.75" customHeight="1" thickBot="1">
      <c r="A28" s="61">
        <v>18</v>
      </c>
      <c r="B28" s="68">
        <v>500</v>
      </c>
      <c r="C28" s="66" t="s">
        <v>74</v>
      </c>
      <c r="D28" s="58" t="s">
        <v>26</v>
      </c>
      <c r="E28" s="59" t="s">
        <v>75</v>
      </c>
      <c r="F28" s="60" t="s">
        <v>40</v>
      </c>
      <c r="G28" s="58" t="s">
        <v>44</v>
      </c>
      <c r="H28" s="78">
        <v>8</v>
      </c>
      <c r="I28" s="86">
        <f t="shared" si="228"/>
        <v>13</v>
      </c>
      <c r="J28" s="79">
        <v>11</v>
      </c>
      <c r="K28" s="86">
        <f t="shared" si="229"/>
        <v>10</v>
      </c>
      <c r="L28" s="78" t="s">
        <v>55</v>
      </c>
      <c r="M28" s="86">
        <f t="shared" si="230"/>
        <v>0</v>
      </c>
      <c r="N28" s="79" t="s">
        <v>55</v>
      </c>
      <c r="O28" s="86">
        <f t="shared" si="231"/>
        <v>0</v>
      </c>
      <c r="P28" s="78"/>
      <c r="Q28" s="85">
        <f t="shared" si="225"/>
        <v>0</v>
      </c>
      <c r="R28" s="79"/>
      <c r="S28" s="85">
        <f t="shared" si="226"/>
        <v>0</v>
      </c>
      <c r="T28" s="83">
        <f t="shared" si="227"/>
        <v>23</v>
      </c>
      <c r="U28" s="41">
        <f t="shared" si="232"/>
        <v>23</v>
      </c>
      <c r="V28" s="42"/>
      <c r="W28" s="43"/>
      <c r="X28" s="42">
        <f t="shared" si="233"/>
        <v>0</v>
      </c>
      <c r="Y28" s="42">
        <f t="shared" si="234"/>
        <v>0</v>
      </c>
      <c r="Z28" s="42">
        <f t="shared" si="235"/>
        <v>0</v>
      </c>
      <c r="AA28" s="42">
        <f t="shared" si="236"/>
        <v>0</v>
      </c>
      <c r="AB28" s="42">
        <f t="shared" si="237"/>
        <v>0</v>
      </c>
      <c r="AC28" s="42">
        <f t="shared" si="238"/>
        <v>0</v>
      </c>
      <c r="AD28" s="42">
        <f t="shared" si="239"/>
        <v>0</v>
      </c>
      <c r="AE28" s="42">
        <f t="shared" si="240"/>
        <v>13</v>
      </c>
      <c r="AF28" s="42">
        <f t="shared" si="241"/>
        <v>0</v>
      </c>
      <c r="AG28" s="42">
        <f t="shared" si="242"/>
        <v>0</v>
      </c>
      <c r="AH28" s="42">
        <f t="shared" si="243"/>
        <v>0</v>
      </c>
      <c r="AI28" s="42">
        <f t="shared" si="244"/>
        <v>0</v>
      </c>
      <c r="AJ28" s="42">
        <f t="shared" si="245"/>
        <v>0</v>
      </c>
      <c r="AK28" s="42">
        <f t="shared" si="246"/>
        <v>0</v>
      </c>
      <c r="AL28" s="42">
        <f t="shared" si="247"/>
        <v>0</v>
      </c>
      <c r="AM28" s="42">
        <f t="shared" si="248"/>
        <v>0</v>
      </c>
      <c r="AN28" s="42">
        <f t="shared" si="249"/>
        <v>0</v>
      </c>
      <c r="AO28" s="42">
        <f t="shared" si="250"/>
        <v>0</v>
      </c>
      <c r="AP28" s="42">
        <f t="shared" si="251"/>
        <v>0</v>
      </c>
      <c r="AQ28" s="42">
        <f t="shared" si="252"/>
        <v>0</v>
      </c>
      <c r="AR28" s="42">
        <f t="shared" si="253"/>
        <v>0</v>
      </c>
      <c r="AS28" s="42">
        <f t="shared" si="254"/>
        <v>0</v>
      </c>
      <c r="AT28" s="42">
        <f t="shared" si="255"/>
        <v>13</v>
      </c>
      <c r="AU28" s="42">
        <f t="shared" si="256"/>
        <v>0</v>
      </c>
      <c r="AV28" s="42">
        <f t="shared" si="257"/>
        <v>0</v>
      </c>
      <c r="AW28" s="42">
        <f t="shared" si="258"/>
        <v>0</v>
      </c>
      <c r="AX28" s="42">
        <f t="shared" si="259"/>
        <v>0</v>
      </c>
      <c r="AY28" s="42">
        <f t="shared" si="260"/>
        <v>0</v>
      </c>
      <c r="AZ28" s="42">
        <f t="shared" si="261"/>
        <v>0</v>
      </c>
      <c r="BA28" s="42">
        <f t="shared" si="262"/>
        <v>0</v>
      </c>
      <c r="BB28" s="42">
        <f t="shared" si="263"/>
        <v>0</v>
      </c>
      <c r="BC28" s="42">
        <f t="shared" si="264"/>
        <v>0</v>
      </c>
      <c r="BD28" s="42">
        <f t="shared" si="265"/>
        <v>0</v>
      </c>
      <c r="BE28" s="42">
        <f t="shared" si="266"/>
        <v>10</v>
      </c>
      <c r="BF28" s="42">
        <f t="shared" si="267"/>
        <v>0</v>
      </c>
      <c r="BG28" s="42">
        <f t="shared" si="268"/>
        <v>0</v>
      </c>
      <c r="BH28" s="42">
        <f t="shared" si="269"/>
        <v>0</v>
      </c>
      <c r="BI28" s="42">
        <f t="shared" si="270"/>
        <v>0</v>
      </c>
      <c r="BJ28" s="42">
        <f t="shared" si="271"/>
        <v>0</v>
      </c>
      <c r="BK28" s="42">
        <f t="shared" si="272"/>
        <v>0</v>
      </c>
      <c r="BL28" s="42">
        <f t="shared" si="273"/>
        <v>0</v>
      </c>
      <c r="BM28" s="42">
        <f t="shared" si="274"/>
        <v>0</v>
      </c>
      <c r="BN28" s="42">
        <f t="shared" si="275"/>
        <v>0</v>
      </c>
      <c r="BO28" s="42">
        <f t="shared" si="276"/>
        <v>0</v>
      </c>
      <c r="BP28" s="42">
        <f t="shared" si="277"/>
        <v>0</v>
      </c>
      <c r="BQ28" s="42">
        <f t="shared" si="278"/>
        <v>10</v>
      </c>
      <c r="BR28" s="42">
        <f t="shared" si="279"/>
        <v>0</v>
      </c>
      <c r="BS28" s="42">
        <f t="shared" si="280"/>
        <v>0</v>
      </c>
      <c r="BT28" s="42">
        <f t="shared" si="281"/>
        <v>0</v>
      </c>
      <c r="BU28" s="42">
        <f t="shared" si="282"/>
        <v>0</v>
      </c>
      <c r="BV28" s="42">
        <f t="shared" si="283"/>
        <v>0</v>
      </c>
      <c r="BW28" s="42">
        <f t="shared" si="284"/>
        <v>0</v>
      </c>
      <c r="BX28" s="42">
        <f t="shared" si="285"/>
        <v>0</v>
      </c>
      <c r="BY28" s="42">
        <f t="shared" si="286"/>
        <v>33</v>
      </c>
      <c r="BZ28" s="42">
        <f t="shared" si="287"/>
        <v>0</v>
      </c>
      <c r="CA28" s="42">
        <f t="shared" si="288"/>
        <v>0</v>
      </c>
      <c r="CB28" s="42">
        <f t="shared" si="289"/>
        <v>0</v>
      </c>
      <c r="CC28" s="42">
        <f t="shared" si="290"/>
        <v>0</v>
      </c>
      <c r="CD28" s="42">
        <f t="shared" si="291"/>
        <v>0</v>
      </c>
      <c r="CE28" s="42">
        <f t="shared" si="292"/>
        <v>0</v>
      </c>
      <c r="CF28" s="42">
        <f t="shared" si="293"/>
        <v>0</v>
      </c>
      <c r="CG28" s="42">
        <f t="shared" si="294"/>
        <v>0</v>
      </c>
      <c r="CH28" s="42">
        <f t="shared" si="295"/>
        <v>0</v>
      </c>
      <c r="CI28" s="42">
        <f t="shared" si="296"/>
        <v>0</v>
      </c>
      <c r="CJ28" s="42">
        <f t="shared" si="297"/>
        <v>0</v>
      </c>
      <c r="CK28" s="42">
        <f t="shared" si="298"/>
        <v>0</v>
      </c>
      <c r="CL28" s="42">
        <f t="shared" si="299"/>
        <v>0</v>
      </c>
      <c r="CM28" s="42">
        <f t="shared" si="300"/>
        <v>0</v>
      </c>
      <c r="CN28" s="42">
        <f t="shared" si="301"/>
        <v>0</v>
      </c>
      <c r="CO28" s="42">
        <f t="shared" si="302"/>
        <v>0</v>
      </c>
      <c r="CP28" s="42">
        <f t="shared" si="303"/>
        <v>0</v>
      </c>
      <c r="CQ28" s="42">
        <f t="shared" si="304"/>
        <v>0</v>
      </c>
      <c r="CR28" s="42">
        <f t="shared" si="305"/>
        <v>0</v>
      </c>
      <c r="CS28" s="42">
        <f t="shared" si="306"/>
        <v>0</v>
      </c>
      <c r="CT28" s="42">
        <f t="shared" si="307"/>
        <v>0</v>
      </c>
      <c r="CU28" s="42">
        <f t="shared" si="308"/>
        <v>0</v>
      </c>
      <c r="CV28" s="42">
        <f t="shared" si="309"/>
        <v>0</v>
      </c>
      <c r="CW28" s="42">
        <f t="shared" si="310"/>
        <v>0</v>
      </c>
      <c r="CX28" s="42">
        <f t="shared" si="311"/>
        <v>0</v>
      </c>
      <c r="CY28" s="42">
        <f t="shared" si="312"/>
        <v>0</v>
      </c>
      <c r="CZ28" s="42">
        <f t="shared" si="313"/>
        <v>0</v>
      </c>
      <c r="DA28" s="42">
        <f t="shared" si="314"/>
        <v>0</v>
      </c>
      <c r="DB28" s="42">
        <f t="shared" si="315"/>
        <v>0</v>
      </c>
      <c r="DC28" s="42">
        <f t="shared" si="316"/>
        <v>0</v>
      </c>
      <c r="DD28" s="42">
        <f t="shared" si="317"/>
        <v>0</v>
      </c>
      <c r="DE28" s="42">
        <f t="shared" si="318"/>
        <v>0</v>
      </c>
      <c r="DF28" s="42">
        <f t="shared" si="319"/>
        <v>0</v>
      </c>
      <c r="DG28" s="42">
        <f t="shared" si="320"/>
        <v>0</v>
      </c>
      <c r="DH28" s="42">
        <f t="shared" si="321"/>
        <v>33</v>
      </c>
      <c r="DI28" s="42">
        <f t="shared" si="322"/>
        <v>0</v>
      </c>
      <c r="DJ28" s="42">
        <f t="shared" si="323"/>
        <v>0</v>
      </c>
      <c r="DK28" s="42">
        <f t="shared" si="324"/>
        <v>0</v>
      </c>
      <c r="DL28" s="42">
        <f t="shared" si="325"/>
        <v>0</v>
      </c>
      <c r="DM28" s="42">
        <f t="shared" si="326"/>
        <v>0</v>
      </c>
      <c r="DN28" s="42">
        <f t="shared" si="327"/>
        <v>0</v>
      </c>
      <c r="DO28" s="42">
        <f t="shared" si="328"/>
        <v>0</v>
      </c>
      <c r="DP28" s="42">
        <f t="shared" si="329"/>
        <v>0</v>
      </c>
      <c r="DQ28" s="42">
        <f t="shared" si="330"/>
        <v>0</v>
      </c>
      <c r="DR28" s="42">
        <f t="shared" si="331"/>
        <v>0</v>
      </c>
      <c r="DS28" s="42">
        <f t="shared" si="332"/>
        <v>30</v>
      </c>
      <c r="DT28" s="42">
        <f t="shared" si="333"/>
        <v>0</v>
      </c>
      <c r="DU28" s="42">
        <f t="shared" si="334"/>
        <v>0</v>
      </c>
      <c r="DV28" s="42">
        <f t="shared" si="335"/>
        <v>0</v>
      </c>
      <c r="DW28" s="42">
        <f t="shared" si="336"/>
        <v>0</v>
      </c>
      <c r="DX28" s="42">
        <f t="shared" si="337"/>
        <v>0</v>
      </c>
      <c r="DY28" s="42">
        <f t="shared" si="338"/>
        <v>0</v>
      </c>
      <c r="DZ28" s="42">
        <f t="shared" si="339"/>
        <v>0</v>
      </c>
      <c r="EA28" s="42">
        <f t="shared" si="340"/>
        <v>0</v>
      </c>
      <c r="EB28" s="42">
        <f t="shared" si="341"/>
        <v>0</v>
      </c>
      <c r="EC28" s="42">
        <f t="shared" si="342"/>
        <v>0</v>
      </c>
      <c r="ED28" s="42">
        <f t="shared" si="343"/>
        <v>0</v>
      </c>
      <c r="EE28" s="42">
        <f t="shared" si="344"/>
        <v>0</v>
      </c>
      <c r="EF28" s="42">
        <f t="shared" si="345"/>
        <v>0</v>
      </c>
      <c r="EG28" s="42">
        <f t="shared" si="346"/>
        <v>0</v>
      </c>
      <c r="EH28" s="42">
        <f t="shared" si="347"/>
        <v>0</v>
      </c>
      <c r="EI28" s="42">
        <f t="shared" si="348"/>
        <v>0</v>
      </c>
      <c r="EJ28" s="42">
        <f t="shared" si="349"/>
        <v>0</v>
      </c>
      <c r="EK28" s="42">
        <f t="shared" si="350"/>
        <v>0</v>
      </c>
      <c r="EL28" s="42">
        <f t="shared" si="351"/>
        <v>0</v>
      </c>
      <c r="EM28" s="42">
        <f t="shared" si="352"/>
        <v>0</v>
      </c>
      <c r="EN28" s="42">
        <f t="shared" si="353"/>
        <v>0</v>
      </c>
      <c r="EO28" s="42">
        <f t="shared" si="354"/>
        <v>0</v>
      </c>
      <c r="EP28" s="42">
        <f t="shared" si="355"/>
        <v>0</v>
      </c>
      <c r="EQ28" s="42">
        <f t="shared" si="356"/>
        <v>0</v>
      </c>
      <c r="ER28" s="42">
        <f t="shared" si="357"/>
        <v>0</v>
      </c>
      <c r="ES28" s="42">
        <f t="shared" si="358"/>
        <v>0</v>
      </c>
      <c r="ET28" s="42">
        <f t="shared" si="359"/>
        <v>0</v>
      </c>
      <c r="EU28" s="42">
        <f t="shared" si="360"/>
        <v>0</v>
      </c>
      <c r="EV28" s="42">
        <f t="shared" si="361"/>
        <v>0</v>
      </c>
      <c r="EW28" s="42">
        <f t="shared" si="362"/>
        <v>0</v>
      </c>
      <c r="EX28" s="42">
        <f t="shared" si="363"/>
        <v>0</v>
      </c>
      <c r="EY28" s="42">
        <f>SUM(DI28:EX28)</f>
        <v>30</v>
      </c>
      <c r="EZ28" s="42"/>
      <c r="FA28" s="42">
        <f t="shared" si="364"/>
        <v>8</v>
      </c>
      <c r="FB28" s="42">
        <f t="shared" si="365"/>
        <v>11</v>
      </c>
      <c r="FC28" s="42"/>
      <c r="FD28" s="42">
        <f t="shared" si="366"/>
        <v>8</v>
      </c>
      <c r="FE28" s="42" t="e">
        <f>IF(T28=#REF!,IF(J28&lt;#REF!,#REF!,FI28),#REF!)</f>
        <v>#REF!</v>
      </c>
      <c r="FF28" s="42" t="e">
        <f>IF(T28=#REF!,IF(J28&lt;#REF!,0,1))</f>
        <v>#REF!</v>
      </c>
      <c r="FG28" s="42" t="e">
        <f>IF(AND(FD28&gt;=21,FD28&lt;&gt;0),FD28,IF(T28&lt;#REF!,"СТОП",FE28+FF28))</f>
        <v>#REF!</v>
      </c>
      <c r="FH28" s="42"/>
      <c r="FI28" s="42">
        <v>15</v>
      </c>
      <c r="FJ28" s="42">
        <v>16</v>
      </c>
      <c r="FK28" s="42"/>
      <c r="FL28" s="44">
        <f t="shared" si="367"/>
        <v>0</v>
      </c>
      <c r="FM28" s="44">
        <f t="shared" si="368"/>
        <v>0</v>
      </c>
      <c r="FN28" s="44">
        <f t="shared" si="369"/>
        <v>0</v>
      </c>
      <c r="FO28" s="44">
        <f t="shared" si="370"/>
        <v>0</v>
      </c>
      <c r="FP28" s="44">
        <f t="shared" si="371"/>
        <v>0</v>
      </c>
      <c r="FQ28" s="44">
        <f t="shared" si="372"/>
        <v>0</v>
      </c>
      <c r="FR28" s="44">
        <f t="shared" si="373"/>
        <v>0</v>
      </c>
      <c r="FS28" s="44">
        <f t="shared" si="374"/>
        <v>13</v>
      </c>
      <c r="FT28" s="44">
        <f t="shared" si="375"/>
        <v>0</v>
      </c>
      <c r="FU28" s="44">
        <f t="shared" si="376"/>
        <v>0</v>
      </c>
      <c r="FV28" s="44">
        <f t="shared" si="377"/>
        <v>0</v>
      </c>
      <c r="FW28" s="44">
        <f t="shared" si="378"/>
        <v>0</v>
      </c>
      <c r="FX28" s="44">
        <f t="shared" si="379"/>
        <v>0</v>
      </c>
      <c r="FY28" s="44">
        <f t="shared" si="380"/>
        <v>0</v>
      </c>
      <c r="FZ28" s="44">
        <f t="shared" si="381"/>
        <v>0</v>
      </c>
      <c r="GA28" s="44">
        <f t="shared" si="382"/>
        <v>0</v>
      </c>
      <c r="GB28" s="44">
        <f t="shared" si="383"/>
        <v>0</v>
      </c>
      <c r="GC28" s="44">
        <f t="shared" si="384"/>
        <v>0</v>
      </c>
      <c r="GD28" s="44">
        <f t="shared" si="385"/>
        <v>0</v>
      </c>
      <c r="GE28" s="44">
        <f t="shared" si="386"/>
        <v>0</v>
      </c>
      <c r="GF28" s="44">
        <f t="shared" si="387"/>
        <v>0</v>
      </c>
      <c r="GG28" s="44">
        <f t="shared" si="388"/>
        <v>0</v>
      </c>
      <c r="GH28" s="44">
        <f>SUM(FL28:GG28)</f>
        <v>13</v>
      </c>
      <c r="GI28" s="44">
        <f t="shared" si="389"/>
        <v>0</v>
      </c>
      <c r="GJ28" s="44">
        <f t="shared" si="390"/>
        <v>0</v>
      </c>
      <c r="GK28" s="44">
        <f t="shared" si="391"/>
        <v>0</v>
      </c>
      <c r="GL28" s="44">
        <f t="shared" si="392"/>
        <v>0</v>
      </c>
      <c r="GM28" s="44">
        <f t="shared" si="393"/>
        <v>0</v>
      </c>
      <c r="GN28" s="44">
        <f t="shared" si="394"/>
        <v>0</v>
      </c>
      <c r="GO28" s="44">
        <f t="shared" si="395"/>
        <v>0</v>
      </c>
      <c r="GP28" s="44">
        <f t="shared" si="396"/>
        <v>0</v>
      </c>
      <c r="GQ28" s="44">
        <f t="shared" si="397"/>
        <v>0</v>
      </c>
      <c r="GR28" s="44">
        <f t="shared" si="398"/>
        <v>0</v>
      </c>
      <c r="GS28" s="44">
        <f t="shared" si="399"/>
        <v>10</v>
      </c>
      <c r="GT28" s="44">
        <f t="shared" si="400"/>
        <v>0</v>
      </c>
      <c r="GU28" s="44">
        <f t="shared" si="401"/>
        <v>0</v>
      </c>
      <c r="GV28" s="44">
        <f t="shared" si="402"/>
        <v>0</v>
      </c>
      <c r="GW28" s="44">
        <f t="shared" si="403"/>
        <v>0</v>
      </c>
      <c r="GX28" s="44">
        <f t="shared" si="404"/>
        <v>0</v>
      </c>
      <c r="GY28" s="44">
        <f t="shared" si="405"/>
        <v>0</v>
      </c>
      <c r="GZ28" s="44">
        <f t="shared" si="406"/>
        <v>0</v>
      </c>
      <c r="HA28" s="44">
        <f t="shared" si="407"/>
        <v>0</v>
      </c>
      <c r="HB28" s="44">
        <f t="shared" si="408"/>
        <v>0</v>
      </c>
      <c r="HC28" s="44">
        <f t="shared" si="409"/>
        <v>0</v>
      </c>
      <c r="HD28" s="44">
        <f t="shared" si="410"/>
        <v>0</v>
      </c>
      <c r="HE28" s="44">
        <f>SUM(GI28:HD28)</f>
        <v>10</v>
      </c>
      <c r="HF28" s="44">
        <f t="shared" si="411"/>
        <v>0</v>
      </c>
      <c r="HG28" s="44">
        <f t="shared" si="412"/>
        <v>0</v>
      </c>
      <c r="HH28" s="44">
        <f t="shared" si="413"/>
        <v>0</v>
      </c>
      <c r="HI28" s="44">
        <f t="shared" si="414"/>
        <v>0</v>
      </c>
      <c r="HJ28" s="44">
        <f t="shared" si="415"/>
        <v>0</v>
      </c>
      <c r="HK28" s="44">
        <f t="shared" si="416"/>
        <v>0</v>
      </c>
      <c r="HL28" s="44">
        <f t="shared" si="417"/>
        <v>0</v>
      </c>
      <c r="HM28" s="44">
        <f t="shared" si="418"/>
        <v>83</v>
      </c>
      <c r="HN28" s="44">
        <f t="shared" si="419"/>
        <v>0</v>
      </c>
      <c r="HO28" s="44">
        <f t="shared" si="420"/>
        <v>0</v>
      </c>
      <c r="HP28" s="44">
        <f t="shared" si="421"/>
        <v>0</v>
      </c>
      <c r="HQ28" s="44">
        <f t="shared" si="422"/>
        <v>0</v>
      </c>
      <c r="HR28" s="44">
        <f t="shared" si="423"/>
        <v>0</v>
      </c>
      <c r="HS28" s="44">
        <f t="shared" si="424"/>
        <v>0</v>
      </c>
      <c r="HT28" s="44">
        <f t="shared" si="425"/>
        <v>0</v>
      </c>
      <c r="HU28" s="44">
        <f t="shared" si="426"/>
        <v>0</v>
      </c>
      <c r="HV28" s="44">
        <f t="shared" si="427"/>
        <v>0</v>
      </c>
      <c r="HW28" s="44">
        <f t="shared" si="428"/>
        <v>0</v>
      </c>
      <c r="HX28" s="44">
        <f t="shared" si="429"/>
        <v>0</v>
      </c>
      <c r="HY28" s="44">
        <f t="shared" si="430"/>
        <v>0</v>
      </c>
      <c r="HZ28" s="44">
        <f t="shared" si="431"/>
        <v>0</v>
      </c>
      <c r="IA28" s="44">
        <f t="shared" si="432"/>
        <v>0</v>
      </c>
      <c r="IB28" s="44">
        <f>SUM(HF28:IA28)</f>
        <v>83</v>
      </c>
      <c r="IC28" s="44">
        <f t="shared" si="433"/>
        <v>0</v>
      </c>
      <c r="ID28" s="44">
        <f t="shared" si="434"/>
        <v>0</v>
      </c>
      <c r="IE28" s="44">
        <f t="shared" si="435"/>
        <v>0</v>
      </c>
      <c r="IF28" s="44">
        <f t="shared" si="436"/>
        <v>0</v>
      </c>
      <c r="IG28" s="44">
        <f t="shared" si="437"/>
        <v>0</v>
      </c>
      <c r="IH28" s="44">
        <f t="shared" si="438"/>
        <v>0</v>
      </c>
      <c r="II28" s="44">
        <f t="shared" si="439"/>
        <v>0</v>
      </c>
      <c r="IJ28" s="44">
        <f t="shared" si="440"/>
        <v>0</v>
      </c>
      <c r="IK28" s="44">
        <f t="shared" si="441"/>
        <v>0</v>
      </c>
      <c r="IL28" s="44">
        <f t="shared" si="442"/>
        <v>0</v>
      </c>
      <c r="IM28" s="44">
        <f t="shared" si="443"/>
        <v>75</v>
      </c>
      <c r="IN28" s="44">
        <f t="shared" si="444"/>
        <v>0</v>
      </c>
      <c r="IO28" s="44">
        <f t="shared" si="445"/>
        <v>0</v>
      </c>
      <c r="IP28" s="44">
        <f t="shared" si="446"/>
        <v>0</v>
      </c>
      <c r="IQ28" s="44">
        <f t="shared" si="447"/>
        <v>0</v>
      </c>
      <c r="IR28" s="44">
        <f t="shared" si="448"/>
        <v>0</v>
      </c>
      <c r="IS28" s="44">
        <f t="shared" si="449"/>
        <v>0</v>
      </c>
      <c r="IT28" s="44">
        <f t="shared" si="450"/>
        <v>0</v>
      </c>
      <c r="IU28" s="44">
        <f t="shared" si="451"/>
        <v>0</v>
      </c>
      <c r="IV28" s="44">
        <f t="shared" si="452"/>
        <v>0</v>
      </c>
    </row>
    <row r="29" spans="1:256" s="3" customFormat="1" ht="99.75" customHeight="1" thickBot="1">
      <c r="A29" s="55">
        <v>19</v>
      </c>
      <c r="B29" s="68">
        <v>98</v>
      </c>
      <c r="C29" s="66" t="s">
        <v>145</v>
      </c>
      <c r="D29" s="58" t="s">
        <v>26</v>
      </c>
      <c r="E29" s="59" t="s">
        <v>143</v>
      </c>
      <c r="F29" s="60" t="s">
        <v>144</v>
      </c>
      <c r="G29" s="58" t="s">
        <v>42</v>
      </c>
      <c r="H29" s="78" t="s">
        <v>55</v>
      </c>
      <c r="I29" s="86">
        <f t="shared" si="228"/>
        <v>0</v>
      </c>
      <c r="J29" s="79" t="s">
        <v>55</v>
      </c>
      <c r="K29" s="86">
        <f t="shared" si="229"/>
        <v>0</v>
      </c>
      <c r="L29" s="78">
        <v>11</v>
      </c>
      <c r="M29" s="86">
        <f t="shared" si="230"/>
        <v>10</v>
      </c>
      <c r="N29" s="79">
        <v>11</v>
      </c>
      <c r="O29" s="86">
        <f t="shared" si="231"/>
        <v>10</v>
      </c>
      <c r="P29" s="78"/>
      <c r="Q29" s="85">
        <f t="shared" si="225"/>
        <v>0</v>
      </c>
      <c r="R29" s="79"/>
      <c r="S29" s="85">
        <f t="shared" si="226"/>
        <v>0</v>
      </c>
      <c r="T29" s="83">
        <f t="shared" si="227"/>
        <v>20</v>
      </c>
      <c r="U29" s="41">
        <f t="shared" si="232"/>
        <v>0</v>
      </c>
      <c r="V29" s="42"/>
      <c r="W29" s="43"/>
      <c r="X29" s="42">
        <f t="shared" si="233"/>
        <v>0</v>
      </c>
      <c r="Y29" s="42">
        <f t="shared" si="234"/>
        <v>0</v>
      </c>
      <c r="Z29" s="42">
        <f t="shared" si="235"/>
        <v>0</v>
      </c>
      <c r="AA29" s="42">
        <f t="shared" si="236"/>
        <v>0</v>
      </c>
      <c r="AB29" s="42">
        <f t="shared" si="237"/>
        <v>0</v>
      </c>
      <c r="AC29" s="42">
        <f t="shared" si="238"/>
        <v>0</v>
      </c>
      <c r="AD29" s="42">
        <f t="shared" si="239"/>
        <v>0</v>
      </c>
      <c r="AE29" s="42">
        <f t="shared" si="240"/>
        <v>0</v>
      </c>
      <c r="AF29" s="42">
        <f t="shared" si="241"/>
        <v>0</v>
      </c>
      <c r="AG29" s="42">
        <f t="shared" si="242"/>
        <v>0</v>
      </c>
      <c r="AH29" s="42">
        <f t="shared" si="243"/>
        <v>0</v>
      </c>
      <c r="AI29" s="42">
        <f t="shared" si="244"/>
        <v>0</v>
      </c>
      <c r="AJ29" s="42">
        <f t="shared" si="245"/>
        <v>0</v>
      </c>
      <c r="AK29" s="42">
        <f t="shared" si="246"/>
        <v>0</v>
      </c>
      <c r="AL29" s="42">
        <f t="shared" si="247"/>
        <v>0</v>
      </c>
      <c r="AM29" s="42">
        <f t="shared" si="248"/>
        <v>0</v>
      </c>
      <c r="AN29" s="42">
        <f t="shared" si="249"/>
        <v>0</v>
      </c>
      <c r="AO29" s="42">
        <f t="shared" si="250"/>
        <v>0</v>
      </c>
      <c r="AP29" s="42">
        <f t="shared" si="251"/>
        <v>0</v>
      </c>
      <c r="AQ29" s="42">
        <f t="shared" si="252"/>
        <v>0</v>
      </c>
      <c r="AR29" s="42">
        <f t="shared" si="253"/>
        <v>0</v>
      </c>
      <c r="AS29" s="42">
        <f t="shared" si="254"/>
        <v>0</v>
      </c>
      <c r="AT29" s="42">
        <f t="shared" si="255"/>
        <v>0</v>
      </c>
      <c r="AU29" s="42">
        <f t="shared" si="256"/>
        <v>0</v>
      </c>
      <c r="AV29" s="42">
        <f t="shared" si="257"/>
        <v>0</v>
      </c>
      <c r="AW29" s="42">
        <f t="shared" si="258"/>
        <v>0</v>
      </c>
      <c r="AX29" s="42">
        <f t="shared" si="259"/>
        <v>0</v>
      </c>
      <c r="AY29" s="42">
        <f t="shared" si="260"/>
        <v>0</v>
      </c>
      <c r="AZ29" s="42">
        <f t="shared" si="261"/>
        <v>0</v>
      </c>
      <c r="BA29" s="42">
        <f t="shared" si="262"/>
        <v>0</v>
      </c>
      <c r="BB29" s="42">
        <f t="shared" si="263"/>
        <v>0</v>
      </c>
      <c r="BC29" s="42">
        <f t="shared" si="264"/>
        <v>0</v>
      </c>
      <c r="BD29" s="42">
        <f t="shared" si="265"/>
        <v>0</v>
      </c>
      <c r="BE29" s="42">
        <f t="shared" si="266"/>
        <v>0</v>
      </c>
      <c r="BF29" s="42">
        <f t="shared" si="267"/>
        <v>0</v>
      </c>
      <c r="BG29" s="42">
        <f t="shared" si="268"/>
        <v>0</v>
      </c>
      <c r="BH29" s="42">
        <f t="shared" si="269"/>
        <v>0</v>
      </c>
      <c r="BI29" s="42">
        <f t="shared" si="270"/>
        <v>0</v>
      </c>
      <c r="BJ29" s="42">
        <f t="shared" si="271"/>
        <v>0</v>
      </c>
      <c r="BK29" s="42">
        <f t="shared" si="272"/>
        <v>0</v>
      </c>
      <c r="BL29" s="42">
        <f t="shared" si="273"/>
        <v>0</v>
      </c>
      <c r="BM29" s="42">
        <f t="shared" si="274"/>
        <v>0</v>
      </c>
      <c r="BN29" s="42">
        <f t="shared" si="275"/>
        <v>0</v>
      </c>
      <c r="BO29" s="42">
        <f t="shared" si="276"/>
        <v>0</v>
      </c>
      <c r="BP29" s="42">
        <f t="shared" si="277"/>
        <v>0</v>
      </c>
      <c r="BQ29" s="42">
        <f t="shared" si="278"/>
        <v>0</v>
      </c>
      <c r="BR29" s="42">
        <f t="shared" si="279"/>
        <v>0</v>
      </c>
      <c r="BS29" s="42">
        <f t="shared" si="280"/>
        <v>0</v>
      </c>
      <c r="BT29" s="42">
        <f t="shared" si="281"/>
        <v>0</v>
      </c>
      <c r="BU29" s="42">
        <f t="shared" si="282"/>
        <v>0</v>
      </c>
      <c r="BV29" s="42">
        <f t="shared" si="283"/>
        <v>0</v>
      </c>
      <c r="BW29" s="42">
        <f t="shared" si="284"/>
        <v>0</v>
      </c>
      <c r="BX29" s="42">
        <f t="shared" si="285"/>
        <v>0</v>
      </c>
      <c r="BY29" s="42">
        <f t="shared" si="286"/>
        <v>0</v>
      </c>
      <c r="BZ29" s="42">
        <f t="shared" si="287"/>
        <v>0</v>
      </c>
      <c r="CA29" s="42">
        <f t="shared" si="288"/>
        <v>0</v>
      </c>
      <c r="CB29" s="42">
        <f t="shared" si="289"/>
        <v>0</v>
      </c>
      <c r="CC29" s="42">
        <f t="shared" si="290"/>
        <v>0</v>
      </c>
      <c r="CD29" s="42">
        <f t="shared" si="291"/>
        <v>0</v>
      </c>
      <c r="CE29" s="42">
        <f t="shared" si="292"/>
        <v>0</v>
      </c>
      <c r="CF29" s="42">
        <f t="shared" si="293"/>
        <v>0</v>
      </c>
      <c r="CG29" s="42">
        <f t="shared" si="294"/>
        <v>0</v>
      </c>
      <c r="CH29" s="42">
        <f t="shared" si="295"/>
        <v>0</v>
      </c>
      <c r="CI29" s="42">
        <f t="shared" si="296"/>
        <v>0</v>
      </c>
      <c r="CJ29" s="42">
        <f t="shared" si="297"/>
        <v>0</v>
      </c>
      <c r="CK29" s="42">
        <f t="shared" si="298"/>
        <v>0</v>
      </c>
      <c r="CL29" s="42">
        <f t="shared" si="299"/>
        <v>0</v>
      </c>
      <c r="CM29" s="42">
        <f t="shared" si="300"/>
        <v>0</v>
      </c>
      <c r="CN29" s="42">
        <f t="shared" si="301"/>
        <v>0</v>
      </c>
      <c r="CO29" s="42">
        <f t="shared" si="302"/>
        <v>0</v>
      </c>
      <c r="CP29" s="42">
        <f t="shared" si="303"/>
        <v>0</v>
      </c>
      <c r="CQ29" s="42">
        <f t="shared" si="304"/>
        <v>0</v>
      </c>
      <c r="CR29" s="42">
        <f t="shared" si="305"/>
        <v>0</v>
      </c>
      <c r="CS29" s="42">
        <f t="shared" si="306"/>
        <v>0</v>
      </c>
      <c r="CT29" s="42">
        <f t="shared" si="307"/>
        <v>0</v>
      </c>
      <c r="CU29" s="42">
        <f t="shared" si="308"/>
        <v>0</v>
      </c>
      <c r="CV29" s="42">
        <f t="shared" si="309"/>
        <v>0</v>
      </c>
      <c r="CW29" s="42">
        <f t="shared" si="310"/>
        <v>0</v>
      </c>
      <c r="CX29" s="42">
        <f t="shared" si="311"/>
        <v>0</v>
      </c>
      <c r="CY29" s="42">
        <f t="shared" si="312"/>
        <v>0</v>
      </c>
      <c r="CZ29" s="42">
        <f t="shared" si="313"/>
        <v>0</v>
      </c>
      <c r="DA29" s="42">
        <f t="shared" si="314"/>
        <v>0</v>
      </c>
      <c r="DB29" s="42">
        <f t="shared" si="315"/>
        <v>0</v>
      </c>
      <c r="DC29" s="42">
        <f t="shared" si="316"/>
        <v>0</v>
      </c>
      <c r="DD29" s="42">
        <f t="shared" si="317"/>
        <v>0</v>
      </c>
      <c r="DE29" s="42">
        <f t="shared" si="318"/>
        <v>0</v>
      </c>
      <c r="DF29" s="42">
        <f t="shared" si="319"/>
        <v>0</v>
      </c>
      <c r="DG29" s="42">
        <f t="shared" si="320"/>
        <v>0</v>
      </c>
      <c r="DH29" s="42">
        <f t="shared" si="321"/>
        <v>0</v>
      </c>
      <c r="DI29" s="42">
        <f t="shared" si="322"/>
        <v>0</v>
      </c>
      <c r="DJ29" s="42">
        <f t="shared" si="323"/>
        <v>0</v>
      </c>
      <c r="DK29" s="42">
        <f t="shared" si="324"/>
        <v>0</v>
      </c>
      <c r="DL29" s="42">
        <f t="shared" si="325"/>
        <v>0</v>
      </c>
      <c r="DM29" s="42">
        <f t="shared" si="326"/>
        <v>0</v>
      </c>
      <c r="DN29" s="42">
        <f t="shared" si="327"/>
        <v>0</v>
      </c>
      <c r="DO29" s="42">
        <f t="shared" si="328"/>
        <v>0</v>
      </c>
      <c r="DP29" s="42">
        <f t="shared" si="329"/>
        <v>0</v>
      </c>
      <c r="DQ29" s="42">
        <f t="shared" si="330"/>
        <v>0</v>
      </c>
      <c r="DR29" s="42">
        <f t="shared" si="331"/>
        <v>0</v>
      </c>
      <c r="DS29" s="42">
        <f t="shared" si="332"/>
        <v>0</v>
      </c>
      <c r="DT29" s="42">
        <f t="shared" si="333"/>
        <v>0</v>
      </c>
      <c r="DU29" s="42">
        <f t="shared" si="334"/>
        <v>0</v>
      </c>
      <c r="DV29" s="42">
        <f t="shared" si="335"/>
        <v>0</v>
      </c>
      <c r="DW29" s="42">
        <f t="shared" si="336"/>
        <v>0</v>
      </c>
      <c r="DX29" s="42">
        <f t="shared" si="337"/>
        <v>0</v>
      </c>
      <c r="DY29" s="42">
        <f t="shared" si="338"/>
        <v>0</v>
      </c>
      <c r="DZ29" s="42">
        <f t="shared" si="339"/>
        <v>0</v>
      </c>
      <c r="EA29" s="42">
        <f t="shared" si="340"/>
        <v>0</v>
      </c>
      <c r="EB29" s="42">
        <f t="shared" si="341"/>
        <v>0</v>
      </c>
      <c r="EC29" s="42">
        <f t="shared" si="342"/>
        <v>0</v>
      </c>
      <c r="ED29" s="42">
        <f t="shared" si="343"/>
        <v>0</v>
      </c>
      <c r="EE29" s="42">
        <f t="shared" si="344"/>
        <v>0</v>
      </c>
      <c r="EF29" s="42">
        <f t="shared" si="345"/>
        <v>0</v>
      </c>
      <c r="EG29" s="42">
        <f t="shared" si="346"/>
        <v>0</v>
      </c>
      <c r="EH29" s="42">
        <f t="shared" si="347"/>
        <v>0</v>
      </c>
      <c r="EI29" s="42">
        <f t="shared" si="348"/>
        <v>0</v>
      </c>
      <c r="EJ29" s="42">
        <f t="shared" si="349"/>
        <v>0</v>
      </c>
      <c r="EK29" s="42">
        <f t="shared" si="350"/>
        <v>0</v>
      </c>
      <c r="EL29" s="42">
        <f t="shared" si="351"/>
        <v>0</v>
      </c>
      <c r="EM29" s="42">
        <f t="shared" si="352"/>
        <v>0</v>
      </c>
      <c r="EN29" s="42">
        <f t="shared" si="353"/>
        <v>0</v>
      </c>
      <c r="EO29" s="42">
        <f t="shared" si="354"/>
        <v>0</v>
      </c>
      <c r="EP29" s="42">
        <f t="shared" si="355"/>
        <v>0</v>
      </c>
      <c r="EQ29" s="42">
        <f t="shared" si="356"/>
        <v>0</v>
      </c>
      <c r="ER29" s="42">
        <f t="shared" si="357"/>
        <v>0</v>
      </c>
      <c r="ES29" s="42">
        <f t="shared" si="358"/>
        <v>0</v>
      </c>
      <c r="ET29" s="42">
        <f t="shared" si="359"/>
        <v>0</v>
      </c>
      <c r="EU29" s="42">
        <f t="shared" si="360"/>
        <v>0</v>
      </c>
      <c r="EV29" s="42">
        <f t="shared" si="361"/>
        <v>0</v>
      </c>
      <c r="EW29" s="42">
        <f t="shared" si="362"/>
        <v>0</v>
      </c>
      <c r="EX29" s="42">
        <f t="shared" si="363"/>
        <v>0</v>
      </c>
      <c r="EY29" s="42">
        <f>SUM(DI29:EX29)</f>
        <v>0</v>
      </c>
      <c r="EZ29" s="42"/>
      <c r="FA29" s="42" t="str">
        <f t="shared" si="364"/>
        <v>-</v>
      </c>
      <c r="FB29" s="42" t="str">
        <f t="shared" si="365"/>
        <v>-</v>
      </c>
      <c r="FC29" s="42"/>
      <c r="FD29" s="42">
        <f t="shared" si="366"/>
        <v>0</v>
      </c>
      <c r="FE29" s="42" t="e">
        <f>IF(T29=#REF!,IF(J29&lt;#REF!,#REF!,FI29),#REF!)</f>
        <v>#REF!</v>
      </c>
      <c r="FF29" s="42" t="e">
        <f>IF(T29=#REF!,IF(J29&lt;#REF!,0,1))</f>
        <v>#REF!</v>
      </c>
      <c r="FG29" s="42" t="e">
        <f>IF(AND(FD29&gt;=21,FD29&lt;&gt;0),FD29,IF(T29&lt;#REF!,"СТОП",FE29+FF29))</f>
        <v>#REF!</v>
      </c>
      <c r="FH29" s="42"/>
      <c r="FI29" s="42">
        <v>15</v>
      </c>
      <c r="FJ29" s="42">
        <v>16</v>
      </c>
      <c r="FK29" s="42"/>
      <c r="FL29" s="44">
        <f t="shared" si="367"/>
        <v>0</v>
      </c>
      <c r="FM29" s="44">
        <f t="shared" si="368"/>
        <v>0</v>
      </c>
      <c r="FN29" s="44">
        <f t="shared" si="369"/>
        <v>0</v>
      </c>
      <c r="FO29" s="44">
        <f t="shared" si="370"/>
        <v>0</v>
      </c>
      <c r="FP29" s="44">
        <f t="shared" si="371"/>
        <v>0</v>
      </c>
      <c r="FQ29" s="44">
        <f t="shared" si="372"/>
        <v>0</v>
      </c>
      <c r="FR29" s="44">
        <f t="shared" si="373"/>
        <v>0</v>
      </c>
      <c r="FS29" s="44">
        <f t="shared" si="374"/>
        <v>0</v>
      </c>
      <c r="FT29" s="44">
        <f t="shared" si="375"/>
        <v>0</v>
      </c>
      <c r="FU29" s="44">
        <f t="shared" si="376"/>
        <v>0</v>
      </c>
      <c r="FV29" s="44">
        <f t="shared" si="377"/>
        <v>0</v>
      </c>
      <c r="FW29" s="44">
        <f t="shared" si="378"/>
        <v>0</v>
      </c>
      <c r="FX29" s="44">
        <f t="shared" si="379"/>
        <v>0</v>
      </c>
      <c r="FY29" s="44">
        <f t="shared" si="380"/>
        <v>0</v>
      </c>
      <c r="FZ29" s="44">
        <f t="shared" si="381"/>
        <v>0</v>
      </c>
      <c r="GA29" s="44">
        <f t="shared" si="382"/>
        <v>0</v>
      </c>
      <c r="GB29" s="44">
        <f t="shared" si="383"/>
        <v>0</v>
      </c>
      <c r="GC29" s="44">
        <f t="shared" si="384"/>
        <v>0</v>
      </c>
      <c r="GD29" s="44">
        <f t="shared" si="385"/>
        <v>0</v>
      </c>
      <c r="GE29" s="44">
        <f t="shared" si="386"/>
        <v>0</v>
      </c>
      <c r="GF29" s="44">
        <f t="shared" si="387"/>
        <v>0</v>
      </c>
      <c r="GG29" s="44">
        <f t="shared" si="388"/>
        <v>0</v>
      </c>
      <c r="GH29" s="44">
        <f>SUM(FL29:GG29)</f>
        <v>0</v>
      </c>
      <c r="GI29" s="44">
        <f t="shared" si="389"/>
        <v>0</v>
      </c>
      <c r="GJ29" s="44">
        <f t="shared" si="390"/>
        <v>0</v>
      </c>
      <c r="GK29" s="44">
        <f t="shared" si="391"/>
        <v>0</v>
      </c>
      <c r="GL29" s="44">
        <f t="shared" si="392"/>
        <v>0</v>
      </c>
      <c r="GM29" s="44">
        <f t="shared" si="393"/>
        <v>0</v>
      </c>
      <c r="GN29" s="44">
        <f t="shared" si="394"/>
        <v>0</v>
      </c>
      <c r="GO29" s="44">
        <f t="shared" si="395"/>
        <v>0</v>
      </c>
      <c r="GP29" s="44">
        <f t="shared" si="396"/>
        <v>0</v>
      </c>
      <c r="GQ29" s="44">
        <f t="shared" si="397"/>
        <v>0</v>
      </c>
      <c r="GR29" s="44">
        <f t="shared" si="398"/>
        <v>0</v>
      </c>
      <c r="GS29" s="44">
        <f t="shared" si="399"/>
        <v>0</v>
      </c>
      <c r="GT29" s="44">
        <f t="shared" si="400"/>
        <v>0</v>
      </c>
      <c r="GU29" s="44">
        <f t="shared" si="401"/>
        <v>0</v>
      </c>
      <c r="GV29" s="44">
        <f t="shared" si="402"/>
        <v>0</v>
      </c>
      <c r="GW29" s="44">
        <f t="shared" si="403"/>
        <v>0</v>
      </c>
      <c r="GX29" s="44">
        <f t="shared" si="404"/>
        <v>0</v>
      </c>
      <c r="GY29" s="44">
        <f t="shared" si="405"/>
        <v>0</v>
      </c>
      <c r="GZ29" s="44">
        <f t="shared" si="406"/>
        <v>0</v>
      </c>
      <c r="HA29" s="44">
        <f t="shared" si="407"/>
        <v>0</v>
      </c>
      <c r="HB29" s="44">
        <f t="shared" si="408"/>
        <v>0</v>
      </c>
      <c r="HC29" s="44">
        <f t="shared" si="409"/>
        <v>0</v>
      </c>
      <c r="HD29" s="44">
        <f t="shared" si="410"/>
        <v>0</v>
      </c>
      <c r="HE29" s="44">
        <f>SUM(GI29:HD29)</f>
        <v>0</v>
      </c>
      <c r="HF29" s="44">
        <f t="shared" si="411"/>
        <v>0</v>
      </c>
      <c r="HG29" s="44">
        <f t="shared" si="412"/>
        <v>0</v>
      </c>
      <c r="HH29" s="44">
        <f t="shared" si="413"/>
        <v>0</v>
      </c>
      <c r="HI29" s="44">
        <f t="shared" si="414"/>
        <v>0</v>
      </c>
      <c r="HJ29" s="44">
        <f t="shared" si="415"/>
        <v>0</v>
      </c>
      <c r="HK29" s="44">
        <f t="shared" si="416"/>
        <v>0</v>
      </c>
      <c r="HL29" s="44">
        <f t="shared" si="417"/>
        <v>0</v>
      </c>
      <c r="HM29" s="44">
        <f t="shared" si="418"/>
        <v>0</v>
      </c>
      <c r="HN29" s="44">
        <f t="shared" si="419"/>
        <v>0</v>
      </c>
      <c r="HO29" s="44">
        <f t="shared" si="420"/>
        <v>0</v>
      </c>
      <c r="HP29" s="44">
        <f t="shared" si="421"/>
        <v>0</v>
      </c>
      <c r="HQ29" s="44">
        <f t="shared" si="422"/>
        <v>0</v>
      </c>
      <c r="HR29" s="44">
        <f t="shared" si="423"/>
        <v>0</v>
      </c>
      <c r="HS29" s="44">
        <f t="shared" si="424"/>
        <v>0</v>
      </c>
      <c r="HT29" s="44">
        <f t="shared" si="425"/>
        <v>0</v>
      </c>
      <c r="HU29" s="44">
        <f t="shared" si="426"/>
        <v>0</v>
      </c>
      <c r="HV29" s="44">
        <f t="shared" si="427"/>
        <v>0</v>
      </c>
      <c r="HW29" s="44">
        <f t="shared" si="428"/>
        <v>0</v>
      </c>
      <c r="HX29" s="44">
        <f t="shared" si="429"/>
        <v>0</v>
      </c>
      <c r="HY29" s="44">
        <f t="shared" si="430"/>
        <v>0</v>
      </c>
      <c r="HZ29" s="44">
        <f t="shared" si="431"/>
        <v>0</v>
      </c>
      <c r="IA29" s="44">
        <f t="shared" si="432"/>
        <v>0</v>
      </c>
      <c r="IB29" s="44">
        <f>SUM(HF29:IA29)</f>
        <v>0</v>
      </c>
      <c r="IC29" s="44">
        <f t="shared" si="433"/>
        <v>0</v>
      </c>
      <c r="ID29" s="44">
        <f t="shared" si="434"/>
        <v>0</v>
      </c>
      <c r="IE29" s="44">
        <f t="shared" si="435"/>
        <v>0</v>
      </c>
      <c r="IF29" s="44">
        <f t="shared" si="436"/>
        <v>0</v>
      </c>
      <c r="IG29" s="44">
        <f t="shared" si="437"/>
        <v>0</v>
      </c>
      <c r="IH29" s="44">
        <f t="shared" si="438"/>
        <v>0</v>
      </c>
      <c r="II29" s="44">
        <f t="shared" si="439"/>
        <v>0</v>
      </c>
      <c r="IJ29" s="44">
        <f t="shared" si="440"/>
        <v>0</v>
      </c>
      <c r="IK29" s="44">
        <f t="shared" si="441"/>
        <v>0</v>
      </c>
      <c r="IL29" s="44">
        <f t="shared" si="442"/>
        <v>0</v>
      </c>
      <c r="IM29" s="44">
        <f t="shared" si="443"/>
        <v>0</v>
      </c>
      <c r="IN29" s="44">
        <f t="shared" si="444"/>
        <v>0</v>
      </c>
      <c r="IO29" s="44">
        <f t="shared" si="445"/>
        <v>0</v>
      </c>
      <c r="IP29" s="44">
        <f t="shared" si="446"/>
        <v>0</v>
      </c>
      <c r="IQ29" s="44">
        <f t="shared" si="447"/>
        <v>0</v>
      </c>
      <c r="IR29" s="44">
        <f t="shared" si="448"/>
        <v>0</v>
      </c>
      <c r="IS29" s="44">
        <f t="shared" si="449"/>
        <v>0</v>
      </c>
      <c r="IT29" s="44">
        <f t="shared" si="450"/>
        <v>0</v>
      </c>
      <c r="IU29" s="44">
        <f t="shared" si="451"/>
        <v>0</v>
      </c>
      <c r="IV29" s="44">
        <f t="shared" si="452"/>
        <v>0</v>
      </c>
    </row>
    <row r="30" spans="1:256" s="3" customFormat="1" ht="99.75" customHeight="1" thickBot="1">
      <c r="A30" s="61">
        <v>20</v>
      </c>
      <c r="B30" s="68">
        <v>5</v>
      </c>
      <c r="C30" s="66" t="s">
        <v>58</v>
      </c>
      <c r="D30" s="58" t="s">
        <v>29</v>
      </c>
      <c r="E30" s="59" t="s">
        <v>59</v>
      </c>
      <c r="F30" s="60" t="s">
        <v>40</v>
      </c>
      <c r="G30" s="58" t="s">
        <v>47</v>
      </c>
      <c r="H30" s="78">
        <v>13</v>
      </c>
      <c r="I30" s="86">
        <f t="shared" si="228"/>
        <v>8</v>
      </c>
      <c r="J30" s="79">
        <v>13</v>
      </c>
      <c r="K30" s="86">
        <f t="shared" si="229"/>
        <v>8</v>
      </c>
      <c r="L30" s="78" t="s">
        <v>55</v>
      </c>
      <c r="M30" s="86">
        <f t="shared" si="230"/>
        <v>0</v>
      </c>
      <c r="N30" s="79" t="s">
        <v>55</v>
      </c>
      <c r="O30" s="86">
        <f t="shared" si="231"/>
        <v>0</v>
      </c>
      <c r="P30" s="78"/>
      <c r="Q30" s="85">
        <f t="shared" si="225"/>
        <v>0</v>
      </c>
      <c r="R30" s="79"/>
      <c r="S30" s="85">
        <f t="shared" si="226"/>
        <v>0</v>
      </c>
      <c r="T30" s="83">
        <f t="shared" si="227"/>
        <v>16</v>
      </c>
      <c r="U30" s="41">
        <f t="shared" si="232"/>
        <v>16</v>
      </c>
      <c r="V30" s="42"/>
      <c r="W30" s="43"/>
      <c r="X30" s="42">
        <f t="shared" si="233"/>
        <v>0</v>
      </c>
      <c r="Y30" s="42">
        <f t="shared" si="234"/>
        <v>0</v>
      </c>
      <c r="Z30" s="42">
        <f t="shared" si="235"/>
        <v>0</v>
      </c>
      <c r="AA30" s="42">
        <f t="shared" si="236"/>
        <v>0</v>
      </c>
      <c r="AB30" s="42">
        <f t="shared" si="237"/>
        <v>0</v>
      </c>
      <c r="AC30" s="42">
        <f t="shared" si="238"/>
        <v>0</v>
      </c>
      <c r="AD30" s="42">
        <f t="shared" si="239"/>
        <v>0</v>
      </c>
      <c r="AE30" s="42">
        <f t="shared" si="240"/>
        <v>0</v>
      </c>
      <c r="AF30" s="42">
        <f t="shared" si="241"/>
        <v>0</v>
      </c>
      <c r="AG30" s="42">
        <f t="shared" si="242"/>
        <v>0</v>
      </c>
      <c r="AH30" s="42">
        <f t="shared" si="243"/>
        <v>0</v>
      </c>
      <c r="AI30" s="42">
        <f t="shared" si="244"/>
        <v>0</v>
      </c>
      <c r="AJ30" s="42">
        <f t="shared" si="245"/>
        <v>8</v>
      </c>
      <c r="AK30" s="42">
        <f t="shared" si="246"/>
        <v>0</v>
      </c>
      <c r="AL30" s="42">
        <f t="shared" si="247"/>
        <v>0</v>
      </c>
      <c r="AM30" s="42">
        <f t="shared" si="248"/>
        <v>0</v>
      </c>
      <c r="AN30" s="42">
        <f t="shared" si="249"/>
        <v>0</v>
      </c>
      <c r="AO30" s="42">
        <f t="shared" si="250"/>
        <v>0</v>
      </c>
      <c r="AP30" s="42">
        <f t="shared" si="251"/>
        <v>0</v>
      </c>
      <c r="AQ30" s="42">
        <f t="shared" si="252"/>
        <v>0</v>
      </c>
      <c r="AR30" s="42">
        <f t="shared" si="253"/>
        <v>0</v>
      </c>
      <c r="AS30" s="42">
        <f t="shared" si="254"/>
        <v>0</v>
      </c>
      <c r="AT30" s="42">
        <f t="shared" si="255"/>
        <v>8</v>
      </c>
      <c r="AU30" s="42">
        <f t="shared" si="256"/>
        <v>0</v>
      </c>
      <c r="AV30" s="42">
        <f t="shared" si="257"/>
        <v>0</v>
      </c>
      <c r="AW30" s="42">
        <f t="shared" si="258"/>
        <v>0</v>
      </c>
      <c r="AX30" s="42">
        <f t="shared" si="259"/>
        <v>0</v>
      </c>
      <c r="AY30" s="42">
        <f t="shared" si="260"/>
        <v>0</v>
      </c>
      <c r="AZ30" s="42">
        <f t="shared" si="261"/>
        <v>0</v>
      </c>
      <c r="BA30" s="42">
        <f t="shared" si="262"/>
        <v>0</v>
      </c>
      <c r="BB30" s="42">
        <f t="shared" si="263"/>
        <v>0</v>
      </c>
      <c r="BC30" s="42">
        <f t="shared" si="264"/>
        <v>0</v>
      </c>
      <c r="BD30" s="42">
        <f t="shared" si="265"/>
        <v>0</v>
      </c>
      <c r="BE30" s="42">
        <f t="shared" si="266"/>
        <v>0</v>
      </c>
      <c r="BF30" s="42">
        <f t="shared" si="267"/>
        <v>0</v>
      </c>
      <c r="BG30" s="42">
        <f t="shared" si="268"/>
        <v>8</v>
      </c>
      <c r="BH30" s="42">
        <f t="shared" si="269"/>
        <v>0</v>
      </c>
      <c r="BI30" s="42">
        <f t="shared" si="270"/>
        <v>0</v>
      </c>
      <c r="BJ30" s="42">
        <f t="shared" si="271"/>
        <v>0</v>
      </c>
      <c r="BK30" s="42">
        <f t="shared" si="272"/>
        <v>0</v>
      </c>
      <c r="BL30" s="42">
        <f t="shared" si="273"/>
        <v>0</v>
      </c>
      <c r="BM30" s="42">
        <f t="shared" si="274"/>
        <v>0</v>
      </c>
      <c r="BN30" s="42">
        <f t="shared" si="275"/>
        <v>0</v>
      </c>
      <c r="BO30" s="42">
        <f t="shared" si="276"/>
        <v>0</v>
      </c>
      <c r="BP30" s="42">
        <f t="shared" si="277"/>
        <v>0</v>
      </c>
      <c r="BQ30" s="42">
        <f t="shared" si="278"/>
        <v>8</v>
      </c>
      <c r="BR30" s="42">
        <f t="shared" si="279"/>
        <v>0</v>
      </c>
      <c r="BS30" s="42">
        <f t="shared" si="280"/>
        <v>0</v>
      </c>
      <c r="BT30" s="42">
        <f t="shared" si="281"/>
        <v>0</v>
      </c>
      <c r="BU30" s="42">
        <f t="shared" si="282"/>
        <v>0</v>
      </c>
      <c r="BV30" s="42">
        <f t="shared" si="283"/>
        <v>0</v>
      </c>
      <c r="BW30" s="42">
        <f t="shared" si="284"/>
        <v>0</v>
      </c>
      <c r="BX30" s="42">
        <f t="shared" si="285"/>
        <v>0</v>
      </c>
      <c r="BY30" s="42">
        <f t="shared" si="286"/>
        <v>0</v>
      </c>
      <c r="BZ30" s="42">
        <f t="shared" si="287"/>
        <v>0</v>
      </c>
      <c r="CA30" s="42">
        <f t="shared" si="288"/>
        <v>0</v>
      </c>
      <c r="CB30" s="42">
        <f t="shared" si="289"/>
        <v>0</v>
      </c>
      <c r="CC30" s="42">
        <f t="shared" si="290"/>
        <v>0</v>
      </c>
      <c r="CD30" s="42">
        <f t="shared" si="291"/>
        <v>28</v>
      </c>
      <c r="CE30" s="42">
        <f t="shared" si="292"/>
        <v>0</v>
      </c>
      <c r="CF30" s="42">
        <f t="shared" si="293"/>
        <v>0</v>
      </c>
      <c r="CG30" s="42">
        <f t="shared" si="294"/>
        <v>0</v>
      </c>
      <c r="CH30" s="42">
        <f t="shared" si="295"/>
        <v>0</v>
      </c>
      <c r="CI30" s="42">
        <f t="shared" si="296"/>
        <v>0</v>
      </c>
      <c r="CJ30" s="42">
        <f t="shared" si="297"/>
        <v>0</v>
      </c>
      <c r="CK30" s="42">
        <f t="shared" si="298"/>
        <v>0</v>
      </c>
      <c r="CL30" s="42">
        <f t="shared" si="299"/>
        <v>0</v>
      </c>
      <c r="CM30" s="42">
        <f t="shared" si="300"/>
        <v>0</v>
      </c>
      <c r="CN30" s="42">
        <f t="shared" si="301"/>
        <v>0</v>
      </c>
      <c r="CO30" s="42">
        <f t="shared" si="302"/>
        <v>0</v>
      </c>
      <c r="CP30" s="42">
        <f t="shared" si="303"/>
        <v>0</v>
      </c>
      <c r="CQ30" s="42">
        <f t="shared" si="304"/>
        <v>0</v>
      </c>
      <c r="CR30" s="42">
        <f t="shared" si="305"/>
        <v>0</v>
      </c>
      <c r="CS30" s="42">
        <f t="shared" si="306"/>
        <v>0</v>
      </c>
      <c r="CT30" s="42">
        <f t="shared" si="307"/>
        <v>0</v>
      </c>
      <c r="CU30" s="42">
        <f t="shared" si="308"/>
        <v>0</v>
      </c>
      <c r="CV30" s="42">
        <f t="shared" si="309"/>
        <v>0</v>
      </c>
      <c r="CW30" s="42">
        <f t="shared" si="310"/>
        <v>0</v>
      </c>
      <c r="CX30" s="42">
        <f t="shared" si="311"/>
        <v>0</v>
      </c>
      <c r="CY30" s="42">
        <f t="shared" si="312"/>
        <v>0</v>
      </c>
      <c r="CZ30" s="42">
        <f t="shared" si="313"/>
        <v>0</v>
      </c>
      <c r="DA30" s="42">
        <f t="shared" si="314"/>
        <v>0</v>
      </c>
      <c r="DB30" s="42">
        <f t="shared" si="315"/>
        <v>0</v>
      </c>
      <c r="DC30" s="42">
        <f t="shared" si="316"/>
        <v>0</v>
      </c>
      <c r="DD30" s="42">
        <f t="shared" si="317"/>
        <v>0</v>
      </c>
      <c r="DE30" s="42">
        <f t="shared" si="318"/>
        <v>0</v>
      </c>
      <c r="DF30" s="42">
        <f t="shared" si="319"/>
        <v>0</v>
      </c>
      <c r="DG30" s="42">
        <f t="shared" si="320"/>
        <v>0</v>
      </c>
      <c r="DH30" s="42">
        <f t="shared" si="321"/>
        <v>28</v>
      </c>
      <c r="DI30" s="42">
        <f t="shared" si="322"/>
        <v>0</v>
      </c>
      <c r="DJ30" s="42">
        <f t="shared" si="323"/>
        <v>0</v>
      </c>
      <c r="DK30" s="42">
        <f t="shared" si="324"/>
        <v>0</v>
      </c>
      <c r="DL30" s="42">
        <f t="shared" si="325"/>
        <v>0</v>
      </c>
      <c r="DM30" s="42">
        <f t="shared" si="326"/>
        <v>0</v>
      </c>
      <c r="DN30" s="42">
        <f t="shared" si="327"/>
        <v>0</v>
      </c>
      <c r="DO30" s="42">
        <f t="shared" si="328"/>
        <v>0</v>
      </c>
      <c r="DP30" s="42">
        <f t="shared" si="329"/>
        <v>0</v>
      </c>
      <c r="DQ30" s="42">
        <f t="shared" si="330"/>
        <v>0</v>
      </c>
      <c r="DR30" s="42">
        <f t="shared" si="331"/>
        <v>0</v>
      </c>
      <c r="DS30" s="42">
        <f t="shared" si="332"/>
        <v>0</v>
      </c>
      <c r="DT30" s="42">
        <f t="shared" si="333"/>
        <v>0</v>
      </c>
      <c r="DU30" s="42">
        <f t="shared" si="334"/>
        <v>28</v>
      </c>
      <c r="DV30" s="42">
        <f t="shared" si="335"/>
        <v>0</v>
      </c>
      <c r="DW30" s="42">
        <f t="shared" si="336"/>
        <v>0</v>
      </c>
      <c r="DX30" s="42">
        <f t="shared" si="337"/>
        <v>0</v>
      </c>
      <c r="DY30" s="42">
        <f t="shared" si="338"/>
        <v>0</v>
      </c>
      <c r="DZ30" s="42">
        <f t="shared" si="339"/>
        <v>0</v>
      </c>
      <c r="EA30" s="42">
        <f t="shared" si="340"/>
        <v>0</v>
      </c>
      <c r="EB30" s="42">
        <f t="shared" si="341"/>
        <v>0</v>
      </c>
      <c r="EC30" s="42">
        <f t="shared" si="342"/>
        <v>0</v>
      </c>
      <c r="ED30" s="42">
        <f t="shared" si="343"/>
        <v>0</v>
      </c>
      <c r="EE30" s="42">
        <f t="shared" si="344"/>
        <v>0</v>
      </c>
      <c r="EF30" s="42">
        <f t="shared" si="345"/>
        <v>0</v>
      </c>
      <c r="EG30" s="42">
        <f t="shared" si="346"/>
        <v>0</v>
      </c>
      <c r="EH30" s="42">
        <f t="shared" si="347"/>
        <v>0</v>
      </c>
      <c r="EI30" s="42">
        <f t="shared" si="348"/>
        <v>0</v>
      </c>
      <c r="EJ30" s="42">
        <f t="shared" si="349"/>
        <v>0</v>
      </c>
      <c r="EK30" s="42">
        <f t="shared" si="350"/>
        <v>0</v>
      </c>
      <c r="EL30" s="42">
        <f t="shared" si="351"/>
        <v>0</v>
      </c>
      <c r="EM30" s="42">
        <f t="shared" si="352"/>
        <v>0</v>
      </c>
      <c r="EN30" s="42">
        <f t="shared" si="353"/>
        <v>0</v>
      </c>
      <c r="EO30" s="42">
        <f t="shared" si="354"/>
        <v>0</v>
      </c>
      <c r="EP30" s="42">
        <f t="shared" si="355"/>
        <v>0</v>
      </c>
      <c r="EQ30" s="42">
        <f t="shared" si="356"/>
        <v>0</v>
      </c>
      <c r="ER30" s="42">
        <f t="shared" si="357"/>
        <v>0</v>
      </c>
      <c r="ES30" s="42">
        <f t="shared" si="358"/>
        <v>0</v>
      </c>
      <c r="ET30" s="42">
        <f t="shared" si="359"/>
        <v>0</v>
      </c>
      <c r="EU30" s="42">
        <f t="shared" si="360"/>
        <v>0</v>
      </c>
      <c r="EV30" s="42">
        <f t="shared" si="361"/>
        <v>0</v>
      </c>
      <c r="EW30" s="42">
        <f t="shared" si="362"/>
        <v>0</v>
      </c>
      <c r="EX30" s="42">
        <f t="shared" si="363"/>
        <v>0</v>
      </c>
      <c r="EY30" s="42">
        <f>SUM(DI30:EX30)</f>
        <v>28</v>
      </c>
      <c r="EZ30" s="42"/>
      <c r="FA30" s="42">
        <f t="shared" si="364"/>
        <v>13</v>
      </c>
      <c r="FB30" s="42">
        <f t="shared" si="365"/>
        <v>13</v>
      </c>
      <c r="FC30" s="42"/>
      <c r="FD30" s="42">
        <f t="shared" si="366"/>
        <v>13</v>
      </c>
      <c r="FE30" s="42" t="e">
        <f>IF(T30=#REF!,IF(J30&lt;#REF!,#REF!,FI30),#REF!)</f>
        <v>#REF!</v>
      </c>
      <c r="FF30" s="42" t="e">
        <f>IF(T30=#REF!,IF(J30&lt;#REF!,0,1))</f>
        <v>#REF!</v>
      </c>
      <c r="FG30" s="42" t="e">
        <f>IF(AND(FD30&gt;=21,FD30&lt;&gt;0),FD30,IF(T30&lt;#REF!,"СТОП",FE30+FF30))</f>
        <v>#REF!</v>
      </c>
      <c r="FH30" s="42"/>
      <c r="FI30" s="42">
        <v>15</v>
      </c>
      <c r="FJ30" s="42">
        <v>16</v>
      </c>
      <c r="FK30" s="42"/>
      <c r="FL30" s="44">
        <f t="shared" si="367"/>
        <v>0</v>
      </c>
      <c r="FM30" s="44">
        <f t="shared" si="368"/>
        <v>0</v>
      </c>
      <c r="FN30" s="44">
        <f t="shared" si="369"/>
        <v>0</v>
      </c>
      <c r="FO30" s="44">
        <f t="shared" si="370"/>
        <v>0</v>
      </c>
      <c r="FP30" s="44">
        <f t="shared" si="371"/>
        <v>0</v>
      </c>
      <c r="FQ30" s="44">
        <f t="shared" si="372"/>
        <v>0</v>
      </c>
      <c r="FR30" s="44">
        <f t="shared" si="373"/>
        <v>0</v>
      </c>
      <c r="FS30" s="44">
        <f t="shared" si="374"/>
        <v>0</v>
      </c>
      <c r="FT30" s="44">
        <f t="shared" si="375"/>
        <v>0</v>
      </c>
      <c r="FU30" s="44">
        <f t="shared" si="376"/>
        <v>0</v>
      </c>
      <c r="FV30" s="44">
        <f t="shared" si="377"/>
        <v>0</v>
      </c>
      <c r="FW30" s="44">
        <f t="shared" si="378"/>
        <v>0</v>
      </c>
      <c r="FX30" s="44">
        <f t="shared" si="379"/>
        <v>8</v>
      </c>
      <c r="FY30" s="44">
        <f t="shared" si="380"/>
        <v>0</v>
      </c>
      <c r="FZ30" s="44">
        <f t="shared" si="381"/>
        <v>0</v>
      </c>
      <c r="GA30" s="44">
        <f t="shared" si="382"/>
        <v>0</v>
      </c>
      <c r="GB30" s="44">
        <f t="shared" si="383"/>
        <v>0</v>
      </c>
      <c r="GC30" s="44">
        <f t="shared" si="384"/>
        <v>0</v>
      </c>
      <c r="GD30" s="44">
        <f t="shared" si="385"/>
        <v>0</v>
      </c>
      <c r="GE30" s="44">
        <f t="shared" si="386"/>
        <v>0</v>
      </c>
      <c r="GF30" s="44">
        <f t="shared" si="387"/>
        <v>0</v>
      </c>
      <c r="GG30" s="44">
        <f t="shared" si="388"/>
        <v>0</v>
      </c>
      <c r="GH30" s="44">
        <f>SUM(FL30:GG30)</f>
        <v>8</v>
      </c>
      <c r="GI30" s="44">
        <f t="shared" si="389"/>
        <v>0</v>
      </c>
      <c r="GJ30" s="44">
        <f t="shared" si="390"/>
        <v>0</v>
      </c>
      <c r="GK30" s="44">
        <f t="shared" si="391"/>
        <v>0</v>
      </c>
      <c r="GL30" s="44">
        <f t="shared" si="392"/>
        <v>0</v>
      </c>
      <c r="GM30" s="44">
        <f t="shared" si="393"/>
        <v>0</v>
      </c>
      <c r="GN30" s="44">
        <f t="shared" si="394"/>
        <v>0</v>
      </c>
      <c r="GO30" s="44">
        <f t="shared" si="395"/>
        <v>0</v>
      </c>
      <c r="GP30" s="44">
        <f t="shared" si="396"/>
        <v>0</v>
      </c>
      <c r="GQ30" s="44">
        <f t="shared" si="397"/>
        <v>0</v>
      </c>
      <c r="GR30" s="44">
        <f t="shared" si="398"/>
        <v>0</v>
      </c>
      <c r="GS30" s="44">
        <f t="shared" si="399"/>
        <v>0</v>
      </c>
      <c r="GT30" s="44">
        <f t="shared" si="400"/>
        <v>0</v>
      </c>
      <c r="GU30" s="44">
        <f t="shared" si="401"/>
        <v>8</v>
      </c>
      <c r="GV30" s="44">
        <f t="shared" si="402"/>
        <v>0</v>
      </c>
      <c r="GW30" s="44">
        <f t="shared" si="403"/>
        <v>0</v>
      </c>
      <c r="GX30" s="44">
        <f t="shared" si="404"/>
        <v>0</v>
      </c>
      <c r="GY30" s="44">
        <f t="shared" si="405"/>
        <v>0</v>
      </c>
      <c r="GZ30" s="44">
        <f t="shared" si="406"/>
        <v>0</v>
      </c>
      <c r="HA30" s="44">
        <f t="shared" si="407"/>
        <v>0</v>
      </c>
      <c r="HB30" s="44">
        <f t="shared" si="408"/>
        <v>0</v>
      </c>
      <c r="HC30" s="44">
        <f t="shared" si="409"/>
        <v>0</v>
      </c>
      <c r="HD30" s="44">
        <f t="shared" si="410"/>
        <v>0</v>
      </c>
      <c r="HE30" s="44">
        <f>SUM(GI30:HD30)</f>
        <v>8</v>
      </c>
      <c r="HF30" s="44">
        <f t="shared" si="411"/>
        <v>0</v>
      </c>
      <c r="HG30" s="44">
        <f t="shared" si="412"/>
        <v>0</v>
      </c>
      <c r="HH30" s="44">
        <f t="shared" si="413"/>
        <v>0</v>
      </c>
      <c r="HI30" s="44">
        <f t="shared" si="414"/>
        <v>0</v>
      </c>
      <c r="HJ30" s="44">
        <f t="shared" si="415"/>
        <v>0</v>
      </c>
      <c r="HK30" s="44">
        <f t="shared" si="416"/>
        <v>0</v>
      </c>
      <c r="HL30" s="44">
        <f t="shared" si="417"/>
        <v>0</v>
      </c>
      <c r="HM30" s="44">
        <f t="shared" si="418"/>
        <v>0</v>
      </c>
      <c r="HN30" s="44">
        <f t="shared" si="419"/>
        <v>0</v>
      </c>
      <c r="HO30" s="44">
        <f t="shared" si="420"/>
        <v>0</v>
      </c>
      <c r="HP30" s="44">
        <f t="shared" si="421"/>
        <v>0</v>
      </c>
      <c r="HQ30" s="44">
        <f t="shared" si="422"/>
        <v>0</v>
      </c>
      <c r="HR30" s="44">
        <f t="shared" si="423"/>
        <v>70</v>
      </c>
      <c r="HS30" s="44">
        <f t="shared" si="424"/>
        <v>0</v>
      </c>
      <c r="HT30" s="44">
        <f t="shared" si="425"/>
        <v>0</v>
      </c>
      <c r="HU30" s="44">
        <f t="shared" si="426"/>
        <v>0</v>
      </c>
      <c r="HV30" s="44">
        <f t="shared" si="427"/>
        <v>0</v>
      </c>
      <c r="HW30" s="44">
        <f t="shared" si="428"/>
        <v>0</v>
      </c>
      <c r="HX30" s="44">
        <f t="shared" si="429"/>
        <v>0</v>
      </c>
      <c r="HY30" s="44">
        <f t="shared" si="430"/>
        <v>0</v>
      </c>
      <c r="HZ30" s="44">
        <f t="shared" si="431"/>
        <v>0</v>
      </c>
      <c r="IA30" s="44">
        <f t="shared" si="432"/>
        <v>0</v>
      </c>
      <c r="IB30" s="44">
        <f>SUM(HF30:IA30)</f>
        <v>70</v>
      </c>
      <c r="IC30" s="44">
        <f t="shared" si="433"/>
        <v>0</v>
      </c>
      <c r="ID30" s="44">
        <f t="shared" si="434"/>
        <v>0</v>
      </c>
      <c r="IE30" s="44">
        <f t="shared" si="435"/>
        <v>0</v>
      </c>
      <c r="IF30" s="44">
        <f t="shared" si="436"/>
        <v>0</v>
      </c>
      <c r="IG30" s="44">
        <f t="shared" si="437"/>
        <v>0</v>
      </c>
      <c r="IH30" s="44">
        <f t="shared" si="438"/>
        <v>0</v>
      </c>
      <c r="II30" s="44">
        <f t="shared" si="439"/>
        <v>0</v>
      </c>
      <c r="IJ30" s="44">
        <f t="shared" si="440"/>
        <v>0</v>
      </c>
      <c r="IK30" s="44">
        <f t="shared" si="441"/>
        <v>0</v>
      </c>
      <c r="IL30" s="44">
        <f t="shared" si="442"/>
        <v>0</v>
      </c>
      <c r="IM30" s="44">
        <f t="shared" si="443"/>
        <v>0</v>
      </c>
      <c r="IN30" s="44">
        <f t="shared" si="444"/>
        <v>0</v>
      </c>
      <c r="IO30" s="44">
        <f t="shared" si="445"/>
        <v>70</v>
      </c>
      <c r="IP30" s="44">
        <f t="shared" si="446"/>
        <v>0</v>
      </c>
      <c r="IQ30" s="44">
        <f t="shared" si="447"/>
        <v>0</v>
      </c>
      <c r="IR30" s="44">
        <f t="shared" si="448"/>
        <v>0</v>
      </c>
      <c r="IS30" s="44">
        <f t="shared" si="449"/>
        <v>0</v>
      </c>
      <c r="IT30" s="44">
        <f t="shared" si="450"/>
        <v>0</v>
      </c>
      <c r="IU30" s="44">
        <f t="shared" si="451"/>
        <v>0</v>
      </c>
      <c r="IV30" s="44">
        <f t="shared" si="452"/>
        <v>0</v>
      </c>
    </row>
    <row r="31" spans="1:256" s="3" customFormat="1" ht="99.75" customHeight="1" thickBot="1">
      <c r="A31" s="55">
        <v>21</v>
      </c>
      <c r="B31" s="68">
        <v>91</v>
      </c>
      <c r="C31" s="66" t="s">
        <v>51</v>
      </c>
      <c r="D31" s="58" t="s">
        <v>29</v>
      </c>
      <c r="E31" s="59" t="s">
        <v>34</v>
      </c>
      <c r="F31" s="60" t="s">
        <v>35</v>
      </c>
      <c r="G31" s="58" t="s">
        <v>49</v>
      </c>
      <c r="H31" s="78" t="s">
        <v>55</v>
      </c>
      <c r="I31" s="86">
        <f t="shared" si="228"/>
        <v>0</v>
      </c>
      <c r="J31" s="79" t="s">
        <v>55</v>
      </c>
      <c r="K31" s="86">
        <f t="shared" si="229"/>
        <v>0</v>
      </c>
      <c r="L31" s="78">
        <v>18</v>
      </c>
      <c r="M31" s="86">
        <f t="shared" si="230"/>
        <v>3</v>
      </c>
      <c r="N31" s="79">
        <v>13</v>
      </c>
      <c r="O31" s="86">
        <f t="shared" si="231"/>
        <v>8</v>
      </c>
      <c r="P31" s="78"/>
      <c r="Q31" s="85">
        <f t="shared" si="225"/>
        <v>0</v>
      </c>
      <c r="R31" s="79"/>
      <c r="S31" s="85">
        <f t="shared" si="226"/>
        <v>0</v>
      </c>
      <c r="T31" s="83">
        <f t="shared" si="227"/>
        <v>11</v>
      </c>
      <c r="U31" s="41">
        <f t="shared" si="232"/>
        <v>0</v>
      </c>
      <c r="V31" s="42"/>
      <c r="W31" s="43"/>
      <c r="X31" s="42">
        <f t="shared" si="233"/>
        <v>0</v>
      </c>
      <c r="Y31" s="42">
        <f t="shared" si="234"/>
        <v>0</v>
      </c>
      <c r="Z31" s="42">
        <f t="shared" si="235"/>
        <v>0</v>
      </c>
      <c r="AA31" s="42">
        <f t="shared" si="236"/>
        <v>0</v>
      </c>
      <c r="AB31" s="42">
        <f t="shared" si="237"/>
        <v>0</v>
      </c>
      <c r="AC31" s="42">
        <f t="shared" si="238"/>
        <v>0</v>
      </c>
      <c r="AD31" s="42">
        <f t="shared" si="239"/>
        <v>0</v>
      </c>
      <c r="AE31" s="42">
        <f t="shared" si="240"/>
        <v>0</v>
      </c>
      <c r="AF31" s="42">
        <f t="shared" si="241"/>
        <v>0</v>
      </c>
      <c r="AG31" s="42">
        <f t="shared" si="242"/>
        <v>0</v>
      </c>
      <c r="AH31" s="42">
        <f t="shared" si="243"/>
        <v>0</v>
      </c>
      <c r="AI31" s="42">
        <f t="shared" si="244"/>
        <v>0</v>
      </c>
      <c r="AJ31" s="42">
        <f t="shared" si="245"/>
        <v>0</v>
      </c>
      <c r="AK31" s="42">
        <f t="shared" si="246"/>
        <v>0</v>
      </c>
      <c r="AL31" s="42">
        <f t="shared" si="247"/>
        <v>0</v>
      </c>
      <c r="AM31" s="42">
        <f t="shared" si="248"/>
        <v>0</v>
      </c>
      <c r="AN31" s="42">
        <f t="shared" si="249"/>
        <v>0</v>
      </c>
      <c r="AO31" s="42">
        <f t="shared" si="250"/>
        <v>0</v>
      </c>
      <c r="AP31" s="42">
        <f t="shared" si="251"/>
        <v>0</v>
      </c>
      <c r="AQ31" s="42">
        <f t="shared" si="252"/>
        <v>0</v>
      </c>
      <c r="AR31" s="42">
        <f t="shared" si="253"/>
        <v>0</v>
      </c>
      <c r="AS31" s="42">
        <f t="shared" si="254"/>
        <v>0</v>
      </c>
      <c r="AT31" s="42">
        <f t="shared" si="255"/>
        <v>0</v>
      </c>
      <c r="AU31" s="42">
        <f t="shared" si="256"/>
        <v>0</v>
      </c>
      <c r="AV31" s="42">
        <f t="shared" si="257"/>
        <v>0</v>
      </c>
      <c r="AW31" s="42">
        <f t="shared" si="258"/>
        <v>0</v>
      </c>
      <c r="AX31" s="42">
        <f t="shared" si="259"/>
        <v>0</v>
      </c>
      <c r="AY31" s="42">
        <f t="shared" si="260"/>
        <v>0</v>
      </c>
      <c r="AZ31" s="42">
        <f t="shared" si="261"/>
        <v>0</v>
      </c>
      <c r="BA31" s="42">
        <f t="shared" si="262"/>
        <v>0</v>
      </c>
      <c r="BB31" s="42">
        <f t="shared" si="263"/>
        <v>0</v>
      </c>
      <c r="BC31" s="42">
        <f t="shared" si="264"/>
        <v>0</v>
      </c>
      <c r="BD31" s="42">
        <f t="shared" si="265"/>
        <v>0</v>
      </c>
      <c r="BE31" s="42">
        <f t="shared" si="266"/>
        <v>0</v>
      </c>
      <c r="BF31" s="42">
        <f t="shared" si="267"/>
        <v>0</v>
      </c>
      <c r="BG31" s="42">
        <f t="shared" si="268"/>
        <v>0</v>
      </c>
      <c r="BH31" s="42">
        <f t="shared" si="269"/>
        <v>0</v>
      </c>
      <c r="BI31" s="42">
        <f t="shared" si="270"/>
        <v>0</v>
      </c>
      <c r="BJ31" s="42">
        <f t="shared" si="271"/>
        <v>0</v>
      </c>
      <c r="BK31" s="42">
        <f t="shared" si="272"/>
        <v>0</v>
      </c>
      <c r="BL31" s="42">
        <f t="shared" si="273"/>
        <v>0</v>
      </c>
      <c r="BM31" s="42">
        <f t="shared" si="274"/>
        <v>0</v>
      </c>
      <c r="BN31" s="42">
        <f t="shared" si="275"/>
        <v>0</v>
      </c>
      <c r="BO31" s="42">
        <f t="shared" si="276"/>
        <v>0</v>
      </c>
      <c r="BP31" s="42">
        <f t="shared" si="277"/>
        <v>0</v>
      </c>
      <c r="BQ31" s="42">
        <f t="shared" si="278"/>
        <v>0</v>
      </c>
      <c r="BR31" s="42">
        <f t="shared" si="279"/>
        <v>0</v>
      </c>
      <c r="BS31" s="42">
        <f t="shared" si="280"/>
        <v>0</v>
      </c>
      <c r="BT31" s="42">
        <f t="shared" si="281"/>
        <v>0</v>
      </c>
      <c r="BU31" s="42">
        <f t="shared" si="282"/>
        <v>0</v>
      </c>
      <c r="BV31" s="42">
        <f t="shared" si="283"/>
        <v>0</v>
      </c>
      <c r="BW31" s="42">
        <f t="shared" si="284"/>
        <v>0</v>
      </c>
      <c r="BX31" s="42">
        <f t="shared" si="285"/>
        <v>0</v>
      </c>
      <c r="BY31" s="42">
        <f t="shared" si="286"/>
        <v>0</v>
      </c>
      <c r="BZ31" s="42">
        <f t="shared" si="287"/>
        <v>0</v>
      </c>
      <c r="CA31" s="42">
        <f t="shared" si="288"/>
        <v>0</v>
      </c>
      <c r="CB31" s="42">
        <f t="shared" si="289"/>
        <v>0</v>
      </c>
      <c r="CC31" s="42">
        <f t="shared" si="290"/>
        <v>0</v>
      </c>
      <c r="CD31" s="42">
        <f t="shared" si="291"/>
        <v>0</v>
      </c>
      <c r="CE31" s="42">
        <f t="shared" si="292"/>
        <v>0</v>
      </c>
      <c r="CF31" s="42">
        <f t="shared" si="293"/>
        <v>0</v>
      </c>
      <c r="CG31" s="42">
        <f t="shared" si="294"/>
        <v>0</v>
      </c>
      <c r="CH31" s="42">
        <f t="shared" si="295"/>
        <v>0</v>
      </c>
      <c r="CI31" s="42">
        <f t="shared" si="296"/>
        <v>0</v>
      </c>
      <c r="CJ31" s="42">
        <f t="shared" si="297"/>
        <v>0</v>
      </c>
      <c r="CK31" s="42">
        <f t="shared" si="298"/>
        <v>0</v>
      </c>
      <c r="CL31" s="42">
        <f t="shared" si="299"/>
        <v>0</v>
      </c>
      <c r="CM31" s="42">
        <f t="shared" si="300"/>
        <v>0</v>
      </c>
      <c r="CN31" s="42">
        <f t="shared" si="301"/>
        <v>0</v>
      </c>
      <c r="CO31" s="42">
        <f t="shared" si="302"/>
        <v>0</v>
      </c>
      <c r="CP31" s="42">
        <f t="shared" si="303"/>
        <v>0</v>
      </c>
      <c r="CQ31" s="42">
        <f t="shared" si="304"/>
        <v>0</v>
      </c>
      <c r="CR31" s="42">
        <f t="shared" si="305"/>
        <v>0</v>
      </c>
      <c r="CS31" s="42">
        <f t="shared" si="306"/>
        <v>0</v>
      </c>
      <c r="CT31" s="42">
        <f t="shared" si="307"/>
        <v>0</v>
      </c>
      <c r="CU31" s="42">
        <f t="shared" si="308"/>
        <v>0</v>
      </c>
      <c r="CV31" s="42">
        <f t="shared" si="309"/>
        <v>0</v>
      </c>
      <c r="CW31" s="42">
        <f t="shared" si="310"/>
        <v>0</v>
      </c>
      <c r="CX31" s="42">
        <f t="shared" si="311"/>
        <v>0</v>
      </c>
      <c r="CY31" s="42">
        <f t="shared" si="312"/>
        <v>0</v>
      </c>
      <c r="CZ31" s="42">
        <f t="shared" si="313"/>
        <v>0</v>
      </c>
      <c r="DA31" s="42">
        <f t="shared" si="314"/>
        <v>0</v>
      </c>
      <c r="DB31" s="42">
        <f t="shared" si="315"/>
        <v>0</v>
      </c>
      <c r="DC31" s="42">
        <f t="shared" si="316"/>
        <v>0</v>
      </c>
      <c r="DD31" s="42">
        <f t="shared" si="317"/>
        <v>0</v>
      </c>
      <c r="DE31" s="42">
        <f t="shared" si="318"/>
        <v>0</v>
      </c>
      <c r="DF31" s="42">
        <f t="shared" si="319"/>
        <v>0</v>
      </c>
      <c r="DG31" s="42">
        <f t="shared" si="320"/>
        <v>0</v>
      </c>
      <c r="DH31" s="42">
        <f t="shared" si="321"/>
        <v>0</v>
      </c>
      <c r="DI31" s="42">
        <f t="shared" si="322"/>
        <v>0</v>
      </c>
      <c r="DJ31" s="42">
        <f t="shared" si="323"/>
        <v>0</v>
      </c>
      <c r="DK31" s="42">
        <f t="shared" si="324"/>
        <v>0</v>
      </c>
      <c r="DL31" s="42">
        <f t="shared" si="325"/>
        <v>0</v>
      </c>
      <c r="DM31" s="42">
        <f t="shared" si="326"/>
        <v>0</v>
      </c>
      <c r="DN31" s="42">
        <f t="shared" si="327"/>
        <v>0</v>
      </c>
      <c r="DO31" s="42">
        <f t="shared" si="328"/>
        <v>0</v>
      </c>
      <c r="DP31" s="42">
        <f t="shared" si="329"/>
        <v>0</v>
      </c>
      <c r="DQ31" s="42">
        <f t="shared" si="330"/>
        <v>0</v>
      </c>
      <c r="DR31" s="42">
        <f t="shared" si="331"/>
        <v>0</v>
      </c>
      <c r="DS31" s="42">
        <f t="shared" si="332"/>
        <v>0</v>
      </c>
      <c r="DT31" s="42">
        <f t="shared" si="333"/>
        <v>0</v>
      </c>
      <c r="DU31" s="42">
        <f t="shared" si="334"/>
        <v>0</v>
      </c>
      <c r="DV31" s="42">
        <f t="shared" si="335"/>
        <v>0</v>
      </c>
      <c r="DW31" s="42">
        <f t="shared" si="336"/>
        <v>0</v>
      </c>
      <c r="DX31" s="42">
        <f t="shared" si="337"/>
        <v>0</v>
      </c>
      <c r="DY31" s="42">
        <f t="shared" si="338"/>
        <v>0</v>
      </c>
      <c r="DZ31" s="42">
        <f t="shared" si="339"/>
        <v>0</v>
      </c>
      <c r="EA31" s="42">
        <f t="shared" si="340"/>
        <v>0</v>
      </c>
      <c r="EB31" s="42">
        <f t="shared" si="341"/>
        <v>0</v>
      </c>
      <c r="EC31" s="42">
        <f t="shared" si="342"/>
        <v>0</v>
      </c>
      <c r="ED31" s="42">
        <f t="shared" si="343"/>
        <v>0</v>
      </c>
      <c r="EE31" s="42">
        <f t="shared" si="344"/>
        <v>0</v>
      </c>
      <c r="EF31" s="42">
        <f t="shared" si="345"/>
        <v>0</v>
      </c>
      <c r="EG31" s="42">
        <f t="shared" si="346"/>
        <v>0</v>
      </c>
      <c r="EH31" s="42">
        <f t="shared" si="347"/>
        <v>0</v>
      </c>
      <c r="EI31" s="42">
        <f t="shared" si="348"/>
        <v>0</v>
      </c>
      <c r="EJ31" s="42">
        <f t="shared" si="349"/>
        <v>0</v>
      </c>
      <c r="EK31" s="42">
        <f t="shared" si="350"/>
        <v>0</v>
      </c>
      <c r="EL31" s="42">
        <f t="shared" si="351"/>
        <v>0</v>
      </c>
      <c r="EM31" s="42">
        <f t="shared" si="352"/>
        <v>0</v>
      </c>
      <c r="EN31" s="42">
        <f t="shared" si="353"/>
        <v>0</v>
      </c>
      <c r="EO31" s="42">
        <f t="shared" si="354"/>
        <v>0</v>
      </c>
      <c r="EP31" s="42">
        <f t="shared" si="355"/>
        <v>0</v>
      </c>
      <c r="EQ31" s="42">
        <f t="shared" si="356"/>
        <v>0</v>
      </c>
      <c r="ER31" s="42">
        <f t="shared" si="357"/>
        <v>0</v>
      </c>
      <c r="ES31" s="42">
        <f t="shared" si="358"/>
        <v>0</v>
      </c>
      <c r="ET31" s="42">
        <f t="shared" si="359"/>
        <v>0</v>
      </c>
      <c r="EU31" s="42">
        <f t="shared" si="360"/>
        <v>0</v>
      </c>
      <c r="EV31" s="42">
        <f t="shared" si="361"/>
        <v>0</v>
      </c>
      <c r="EW31" s="42">
        <f t="shared" si="362"/>
        <v>0</v>
      </c>
      <c r="EX31" s="42">
        <f t="shared" si="363"/>
        <v>0</v>
      </c>
      <c r="EY31" s="42">
        <f>SUM(DI31:EX31)</f>
        <v>0</v>
      </c>
      <c r="EZ31" s="42"/>
      <c r="FA31" s="42" t="str">
        <f t="shared" si="364"/>
        <v>-</v>
      </c>
      <c r="FB31" s="42" t="str">
        <f t="shared" si="365"/>
        <v>-</v>
      </c>
      <c r="FC31" s="42"/>
      <c r="FD31" s="42">
        <f t="shared" si="366"/>
        <v>0</v>
      </c>
      <c r="FE31" s="42" t="e">
        <f>IF(T31=#REF!,IF(J31&lt;#REF!,#REF!,FI31),#REF!)</f>
        <v>#REF!</v>
      </c>
      <c r="FF31" s="42" t="e">
        <f>IF(T31=#REF!,IF(J31&lt;#REF!,0,1))</f>
        <v>#REF!</v>
      </c>
      <c r="FG31" s="42" t="e">
        <f>IF(AND(FD31&gt;=21,FD31&lt;&gt;0),FD31,IF(T31&lt;#REF!,"СТОП",FE31+FF31))</f>
        <v>#REF!</v>
      </c>
      <c r="FH31" s="42"/>
      <c r="FI31" s="42">
        <v>15</v>
      </c>
      <c r="FJ31" s="42">
        <v>16</v>
      </c>
      <c r="FK31" s="42"/>
      <c r="FL31" s="44">
        <f t="shared" si="367"/>
        <v>0</v>
      </c>
      <c r="FM31" s="44">
        <f t="shared" si="368"/>
        <v>0</v>
      </c>
      <c r="FN31" s="44">
        <f t="shared" si="369"/>
        <v>0</v>
      </c>
      <c r="FO31" s="44">
        <f t="shared" si="370"/>
        <v>0</v>
      </c>
      <c r="FP31" s="44">
        <f t="shared" si="371"/>
        <v>0</v>
      </c>
      <c r="FQ31" s="44">
        <f t="shared" si="372"/>
        <v>0</v>
      </c>
      <c r="FR31" s="44">
        <f t="shared" si="373"/>
        <v>0</v>
      </c>
      <c r="FS31" s="44">
        <f t="shared" si="374"/>
        <v>0</v>
      </c>
      <c r="FT31" s="44">
        <f t="shared" si="375"/>
        <v>0</v>
      </c>
      <c r="FU31" s="44">
        <f t="shared" si="376"/>
        <v>0</v>
      </c>
      <c r="FV31" s="44">
        <f t="shared" si="377"/>
        <v>0</v>
      </c>
      <c r="FW31" s="44">
        <f t="shared" si="378"/>
        <v>0</v>
      </c>
      <c r="FX31" s="44">
        <f t="shared" si="379"/>
        <v>0</v>
      </c>
      <c r="FY31" s="44">
        <f t="shared" si="380"/>
        <v>0</v>
      </c>
      <c r="FZ31" s="44">
        <f t="shared" si="381"/>
        <v>0</v>
      </c>
      <c r="GA31" s="44">
        <f t="shared" si="382"/>
        <v>0</v>
      </c>
      <c r="GB31" s="44">
        <f t="shared" si="383"/>
        <v>0</v>
      </c>
      <c r="GC31" s="44">
        <f t="shared" si="384"/>
        <v>0</v>
      </c>
      <c r="GD31" s="44">
        <f t="shared" si="385"/>
        <v>0</v>
      </c>
      <c r="GE31" s="44">
        <f t="shared" si="386"/>
        <v>0</v>
      </c>
      <c r="GF31" s="44">
        <f t="shared" si="387"/>
        <v>0</v>
      </c>
      <c r="GG31" s="44">
        <f t="shared" si="388"/>
        <v>0</v>
      </c>
      <c r="GH31" s="44">
        <f>SUM(FL31:GG31)</f>
        <v>0</v>
      </c>
      <c r="GI31" s="44">
        <f t="shared" si="389"/>
        <v>0</v>
      </c>
      <c r="GJ31" s="44">
        <f t="shared" si="390"/>
        <v>0</v>
      </c>
      <c r="GK31" s="44">
        <f t="shared" si="391"/>
        <v>0</v>
      </c>
      <c r="GL31" s="44">
        <f t="shared" si="392"/>
        <v>0</v>
      </c>
      <c r="GM31" s="44">
        <f t="shared" si="393"/>
        <v>0</v>
      </c>
      <c r="GN31" s="44">
        <f t="shared" si="394"/>
        <v>0</v>
      </c>
      <c r="GO31" s="44">
        <f t="shared" si="395"/>
        <v>0</v>
      </c>
      <c r="GP31" s="44">
        <f t="shared" si="396"/>
        <v>0</v>
      </c>
      <c r="GQ31" s="44">
        <f t="shared" si="397"/>
        <v>0</v>
      </c>
      <c r="GR31" s="44">
        <f t="shared" si="398"/>
        <v>0</v>
      </c>
      <c r="GS31" s="44">
        <f t="shared" si="399"/>
        <v>0</v>
      </c>
      <c r="GT31" s="44">
        <f t="shared" si="400"/>
        <v>0</v>
      </c>
      <c r="GU31" s="44">
        <f t="shared" si="401"/>
        <v>0</v>
      </c>
      <c r="GV31" s="44">
        <f t="shared" si="402"/>
        <v>0</v>
      </c>
      <c r="GW31" s="44">
        <f t="shared" si="403"/>
        <v>0</v>
      </c>
      <c r="GX31" s="44">
        <f t="shared" si="404"/>
        <v>0</v>
      </c>
      <c r="GY31" s="44">
        <f t="shared" si="405"/>
        <v>0</v>
      </c>
      <c r="GZ31" s="44">
        <f t="shared" si="406"/>
        <v>0</v>
      </c>
      <c r="HA31" s="44">
        <f t="shared" si="407"/>
        <v>0</v>
      </c>
      <c r="HB31" s="44">
        <f t="shared" si="408"/>
        <v>0</v>
      </c>
      <c r="HC31" s="44">
        <f t="shared" si="409"/>
        <v>0</v>
      </c>
      <c r="HD31" s="44">
        <f t="shared" si="410"/>
        <v>0</v>
      </c>
      <c r="HE31" s="44">
        <f>SUM(GI31:HD31)</f>
        <v>0</v>
      </c>
      <c r="HF31" s="44">
        <f t="shared" si="411"/>
        <v>0</v>
      </c>
      <c r="HG31" s="44">
        <f t="shared" si="412"/>
        <v>0</v>
      </c>
      <c r="HH31" s="44">
        <f t="shared" si="413"/>
        <v>0</v>
      </c>
      <c r="HI31" s="44">
        <f t="shared" si="414"/>
        <v>0</v>
      </c>
      <c r="HJ31" s="44">
        <f t="shared" si="415"/>
        <v>0</v>
      </c>
      <c r="HK31" s="44">
        <f t="shared" si="416"/>
        <v>0</v>
      </c>
      <c r="HL31" s="44">
        <f t="shared" si="417"/>
        <v>0</v>
      </c>
      <c r="HM31" s="44">
        <f t="shared" si="418"/>
        <v>0</v>
      </c>
      <c r="HN31" s="44">
        <f t="shared" si="419"/>
        <v>0</v>
      </c>
      <c r="HO31" s="44">
        <f t="shared" si="420"/>
        <v>0</v>
      </c>
      <c r="HP31" s="44">
        <f t="shared" si="421"/>
        <v>0</v>
      </c>
      <c r="HQ31" s="44">
        <f t="shared" si="422"/>
        <v>0</v>
      </c>
      <c r="HR31" s="44">
        <f t="shared" si="423"/>
        <v>0</v>
      </c>
      <c r="HS31" s="44">
        <f t="shared" si="424"/>
        <v>0</v>
      </c>
      <c r="HT31" s="44">
        <f t="shared" si="425"/>
        <v>0</v>
      </c>
      <c r="HU31" s="44">
        <f t="shared" si="426"/>
        <v>0</v>
      </c>
      <c r="HV31" s="44">
        <f t="shared" si="427"/>
        <v>0</v>
      </c>
      <c r="HW31" s="44">
        <f t="shared" si="428"/>
        <v>0</v>
      </c>
      <c r="HX31" s="44">
        <f t="shared" si="429"/>
        <v>0</v>
      </c>
      <c r="HY31" s="44">
        <f t="shared" si="430"/>
        <v>0</v>
      </c>
      <c r="HZ31" s="44">
        <f t="shared" si="431"/>
        <v>0</v>
      </c>
      <c r="IA31" s="44">
        <f t="shared" si="432"/>
        <v>0</v>
      </c>
      <c r="IB31" s="44">
        <f>SUM(HF31:IA31)</f>
        <v>0</v>
      </c>
      <c r="IC31" s="44">
        <f t="shared" si="433"/>
        <v>0</v>
      </c>
      <c r="ID31" s="44">
        <f t="shared" si="434"/>
        <v>0</v>
      </c>
      <c r="IE31" s="44">
        <f t="shared" si="435"/>
        <v>0</v>
      </c>
      <c r="IF31" s="44">
        <f t="shared" si="436"/>
        <v>0</v>
      </c>
      <c r="IG31" s="44">
        <f t="shared" si="437"/>
        <v>0</v>
      </c>
      <c r="IH31" s="44">
        <f t="shared" si="438"/>
        <v>0</v>
      </c>
      <c r="II31" s="44">
        <f t="shared" si="439"/>
        <v>0</v>
      </c>
      <c r="IJ31" s="44">
        <f t="shared" si="440"/>
        <v>0</v>
      </c>
      <c r="IK31" s="44">
        <f t="shared" si="441"/>
        <v>0</v>
      </c>
      <c r="IL31" s="44">
        <f t="shared" si="442"/>
        <v>0</v>
      </c>
      <c r="IM31" s="44">
        <f t="shared" si="443"/>
        <v>0</v>
      </c>
      <c r="IN31" s="44">
        <f t="shared" si="444"/>
        <v>0</v>
      </c>
      <c r="IO31" s="44">
        <f t="shared" si="445"/>
        <v>0</v>
      </c>
      <c r="IP31" s="44">
        <f t="shared" si="446"/>
        <v>0</v>
      </c>
      <c r="IQ31" s="44">
        <f t="shared" si="447"/>
        <v>0</v>
      </c>
      <c r="IR31" s="44">
        <f t="shared" si="448"/>
        <v>0</v>
      </c>
      <c r="IS31" s="44">
        <f t="shared" si="449"/>
        <v>0</v>
      </c>
      <c r="IT31" s="44">
        <f t="shared" si="450"/>
        <v>0</v>
      </c>
      <c r="IU31" s="44">
        <f t="shared" si="451"/>
        <v>0</v>
      </c>
      <c r="IV31" s="44">
        <f t="shared" si="452"/>
        <v>0</v>
      </c>
    </row>
    <row r="32" spans="1:256" s="3" customFormat="1" ht="99.75" customHeight="1" thickBot="1">
      <c r="A32" s="61">
        <v>22</v>
      </c>
      <c r="B32" s="68">
        <v>736</v>
      </c>
      <c r="C32" s="66" t="s">
        <v>146</v>
      </c>
      <c r="D32" s="58" t="s">
        <v>29</v>
      </c>
      <c r="E32" s="59" t="s">
        <v>147</v>
      </c>
      <c r="F32" s="60" t="s">
        <v>40</v>
      </c>
      <c r="G32" s="58" t="s">
        <v>44</v>
      </c>
      <c r="H32" s="78" t="s">
        <v>55</v>
      </c>
      <c r="I32" s="86">
        <f t="shared" si="228"/>
        <v>0</v>
      </c>
      <c r="J32" s="79" t="s">
        <v>55</v>
      </c>
      <c r="K32" s="86">
        <f t="shared" si="229"/>
        <v>0</v>
      </c>
      <c r="L32" s="78">
        <v>16</v>
      </c>
      <c r="M32" s="86">
        <f t="shared" si="230"/>
        <v>5</v>
      </c>
      <c r="N32" s="79">
        <v>16</v>
      </c>
      <c r="O32" s="86">
        <f t="shared" si="231"/>
        <v>5</v>
      </c>
      <c r="P32" s="78"/>
      <c r="Q32" s="85">
        <f t="shared" si="225"/>
        <v>0</v>
      </c>
      <c r="R32" s="79"/>
      <c r="S32" s="85">
        <f t="shared" si="226"/>
        <v>0</v>
      </c>
      <c r="T32" s="83">
        <f t="shared" si="227"/>
        <v>10</v>
      </c>
      <c r="U32" s="41">
        <f t="shared" si="232"/>
        <v>0</v>
      </c>
      <c r="V32" s="42"/>
      <c r="W32" s="43"/>
      <c r="X32" s="42">
        <f t="shared" si="233"/>
        <v>0</v>
      </c>
      <c r="Y32" s="42">
        <f t="shared" si="234"/>
        <v>0</v>
      </c>
      <c r="Z32" s="42">
        <f t="shared" si="235"/>
        <v>0</v>
      </c>
      <c r="AA32" s="42">
        <f t="shared" si="236"/>
        <v>0</v>
      </c>
      <c r="AB32" s="42">
        <f t="shared" si="237"/>
        <v>0</v>
      </c>
      <c r="AC32" s="42">
        <f t="shared" si="238"/>
        <v>0</v>
      </c>
      <c r="AD32" s="42">
        <f t="shared" si="239"/>
        <v>0</v>
      </c>
      <c r="AE32" s="42">
        <f t="shared" si="240"/>
        <v>0</v>
      </c>
      <c r="AF32" s="42">
        <f t="shared" si="241"/>
        <v>0</v>
      </c>
      <c r="AG32" s="42">
        <f t="shared" si="242"/>
        <v>0</v>
      </c>
      <c r="AH32" s="42">
        <f t="shared" si="243"/>
        <v>0</v>
      </c>
      <c r="AI32" s="42">
        <f t="shared" si="244"/>
        <v>0</v>
      </c>
      <c r="AJ32" s="42">
        <f t="shared" si="245"/>
        <v>0</v>
      </c>
      <c r="AK32" s="42">
        <f t="shared" si="246"/>
        <v>0</v>
      </c>
      <c r="AL32" s="42">
        <f t="shared" si="247"/>
        <v>0</v>
      </c>
      <c r="AM32" s="42">
        <f t="shared" si="248"/>
        <v>0</v>
      </c>
      <c r="AN32" s="42">
        <f t="shared" si="249"/>
        <v>0</v>
      </c>
      <c r="AO32" s="42">
        <f t="shared" si="250"/>
        <v>0</v>
      </c>
      <c r="AP32" s="42">
        <f t="shared" si="251"/>
        <v>0</v>
      </c>
      <c r="AQ32" s="42">
        <f t="shared" si="252"/>
        <v>0</v>
      </c>
      <c r="AR32" s="42">
        <f t="shared" si="253"/>
        <v>0</v>
      </c>
      <c r="AS32" s="42">
        <f t="shared" si="254"/>
        <v>0</v>
      </c>
      <c r="AT32" s="42">
        <f t="shared" si="255"/>
        <v>0</v>
      </c>
      <c r="AU32" s="42">
        <f t="shared" si="256"/>
        <v>0</v>
      </c>
      <c r="AV32" s="42">
        <f t="shared" si="257"/>
        <v>0</v>
      </c>
      <c r="AW32" s="42">
        <f t="shared" si="258"/>
        <v>0</v>
      </c>
      <c r="AX32" s="42">
        <f t="shared" si="259"/>
        <v>0</v>
      </c>
      <c r="AY32" s="42">
        <f t="shared" si="260"/>
        <v>0</v>
      </c>
      <c r="AZ32" s="42">
        <f t="shared" si="261"/>
        <v>0</v>
      </c>
      <c r="BA32" s="42">
        <f t="shared" si="262"/>
        <v>0</v>
      </c>
      <c r="BB32" s="42">
        <f t="shared" si="263"/>
        <v>0</v>
      </c>
      <c r="BC32" s="42">
        <f t="shared" si="264"/>
        <v>0</v>
      </c>
      <c r="BD32" s="42">
        <f t="shared" si="265"/>
        <v>0</v>
      </c>
      <c r="BE32" s="42">
        <f t="shared" si="266"/>
        <v>0</v>
      </c>
      <c r="BF32" s="42">
        <f t="shared" si="267"/>
        <v>0</v>
      </c>
      <c r="BG32" s="42">
        <f t="shared" si="268"/>
        <v>0</v>
      </c>
      <c r="BH32" s="42">
        <f t="shared" si="269"/>
        <v>0</v>
      </c>
      <c r="BI32" s="42">
        <f t="shared" si="270"/>
        <v>0</v>
      </c>
      <c r="BJ32" s="42">
        <f t="shared" si="271"/>
        <v>0</v>
      </c>
      <c r="BK32" s="42">
        <f t="shared" si="272"/>
        <v>0</v>
      </c>
      <c r="BL32" s="42">
        <f t="shared" si="273"/>
        <v>0</v>
      </c>
      <c r="BM32" s="42">
        <f t="shared" si="274"/>
        <v>0</v>
      </c>
      <c r="BN32" s="42">
        <f t="shared" si="275"/>
        <v>0</v>
      </c>
      <c r="BO32" s="42">
        <f t="shared" si="276"/>
        <v>0</v>
      </c>
      <c r="BP32" s="42">
        <f t="shared" si="277"/>
        <v>0</v>
      </c>
      <c r="BQ32" s="42">
        <f t="shared" si="278"/>
        <v>0</v>
      </c>
      <c r="BR32" s="42">
        <f t="shared" si="279"/>
        <v>0</v>
      </c>
      <c r="BS32" s="42">
        <f t="shared" si="280"/>
        <v>0</v>
      </c>
      <c r="BT32" s="42">
        <f t="shared" si="281"/>
        <v>0</v>
      </c>
      <c r="BU32" s="42">
        <f t="shared" si="282"/>
        <v>0</v>
      </c>
      <c r="BV32" s="42">
        <f t="shared" si="283"/>
        <v>0</v>
      </c>
      <c r="BW32" s="42">
        <f t="shared" si="284"/>
        <v>0</v>
      </c>
      <c r="BX32" s="42">
        <f t="shared" si="285"/>
        <v>0</v>
      </c>
      <c r="BY32" s="42">
        <f t="shared" si="286"/>
        <v>0</v>
      </c>
      <c r="BZ32" s="42">
        <f t="shared" si="287"/>
        <v>0</v>
      </c>
      <c r="CA32" s="42">
        <f t="shared" si="288"/>
        <v>0</v>
      </c>
      <c r="CB32" s="42">
        <f t="shared" si="289"/>
        <v>0</v>
      </c>
      <c r="CC32" s="42">
        <f t="shared" si="290"/>
        <v>0</v>
      </c>
      <c r="CD32" s="42">
        <f t="shared" si="291"/>
        <v>0</v>
      </c>
      <c r="CE32" s="42">
        <f t="shared" si="292"/>
        <v>0</v>
      </c>
      <c r="CF32" s="42">
        <f t="shared" si="293"/>
        <v>0</v>
      </c>
      <c r="CG32" s="42">
        <f t="shared" si="294"/>
        <v>0</v>
      </c>
      <c r="CH32" s="42">
        <f t="shared" si="295"/>
        <v>0</v>
      </c>
      <c r="CI32" s="42">
        <f t="shared" si="296"/>
        <v>0</v>
      </c>
      <c r="CJ32" s="42">
        <f t="shared" si="297"/>
        <v>0</v>
      </c>
      <c r="CK32" s="42">
        <f t="shared" si="298"/>
        <v>0</v>
      </c>
      <c r="CL32" s="42">
        <f t="shared" si="299"/>
        <v>0</v>
      </c>
      <c r="CM32" s="42">
        <f t="shared" si="300"/>
        <v>0</v>
      </c>
      <c r="CN32" s="42">
        <f t="shared" si="301"/>
        <v>0</v>
      </c>
      <c r="CO32" s="42">
        <f t="shared" si="302"/>
        <v>0</v>
      </c>
      <c r="CP32" s="42">
        <f t="shared" si="303"/>
        <v>0</v>
      </c>
      <c r="CQ32" s="42">
        <f t="shared" si="304"/>
        <v>0</v>
      </c>
      <c r="CR32" s="42">
        <f t="shared" si="305"/>
        <v>0</v>
      </c>
      <c r="CS32" s="42">
        <f t="shared" si="306"/>
        <v>0</v>
      </c>
      <c r="CT32" s="42">
        <f t="shared" si="307"/>
        <v>0</v>
      </c>
      <c r="CU32" s="42">
        <f t="shared" si="308"/>
        <v>0</v>
      </c>
      <c r="CV32" s="42">
        <f t="shared" si="309"/>
        <v>0</v>
      </c>
      <c r="CW32" s="42">
        <f t="shared" si="310"/>
        <v>0</v>
      </c>
      <c r="CX32" s="42">
        <f t="shared" si="311"/>
        <v>0</v>
      </c>
      <c r="CY32" s="42">
        <f t="shared" si="312"/>
        <v>0</v>
      </c>
      <c r="CZ32" s="42">
        <f t="shared" si="313"/>
        <v>0</v>
      </c>
      <c r="DA32" s="42">
        <f t="shared" si="314"/>
        <v>0</v>
      </c>
      <c r="DB32" s="42">
        <f t="shared" si="315"/>
        <v>0</v>
      </c>
      <c r="DC32" s="42">
        <f t="shared" si="316"/>
        <v>0</v>
      </c>
      <c r="DD32" s="42">
        <f t="shared" si="317"/>
        <v>0</v>
      </c>
      <c r="DE32" s="42">
        <f t="shared" si="318"/>
        <v>0</v>
      </c>
      <c r="DF32" s="42">
        <f t="shared" si="319"/>
        <v>0</v>
      </c>
      <c r="DG32" s="42">
        <f t="shared" si="320"/>
        <v>0</v>
      </c>
      <c r="DH32" s="42">
        <f t="shared" si="321"/>
        <v>0</v>
      </c>
      <c r="DI32" s="42">
        <f t="shared" si="322"/>
        <v>0</v>
      </c>
      <c r="DJ32" s="42">
        <f t="shared" si="323"/>
        <v>0</v>
      </c>
      <c r="DK32" s="42">
        <f t="shared" si="324"/>
        <v>0</v>
      </c>
      <c r="DL32" s="42">
        <f t="shared" si="325"/>
        <v>0</v>
      </c>
      <c r="DM32" s="42">
        <f t="shared" si="326"/>
        <v>0</v>
      </c>
      <c r="DN32" s="42">
        <f t="shared" si="327"/>
        <v>0</v>
      </c>
      <c r="DO32" s="42">
        <f t="shared" si="328"/>
        <v>0</v>
      </c>
      <c r="DP32" s="42">
        <f t="shared" si="329"/>
        <v>0</v>
      </c>
      <c r="DQ32" s="42">
        <f t="shared" si="330"/>
        <v>0</v>
      </c>
      <c r="DR32" s="42">
        <f t="shared" si="331"/>
        <v>0</v>
      </c>
      <c r="DS32" s="42">
        <f t="shared" si="332"/>
        <v>0</v>
      </c>
      <c r="DT32" s="42">
        <f t="shared" si="333"/>
        <v>0</v>
      </c>
      <c r="DU32" s="42">
        <f t="shared" si="334"/>
        <v>0</v>
      </c>
      <c r="DV32" s="42">
        <f t="shared" si="335"/>
        <v>0</v>
      </c>
      <c r="DW32" s="42">
        <f t="shared" si="336"/>
        <v>0</v>
      </c>
      <c r="DX32" s="42">
        <f t="shared" si="337"/>
        <v>0</v>
      </c>
      <c r="DY32" s="42">
        <f t="shared" si="338"/>
        <v>0</v>
      </c>
      <c r="DZ32" s="42">
        <f t="shared" si="339"/>
        <v>0</v>
      </c>
      <c r="EA32" s="42">
        <f t="shared" si="340"/>
        <v>0</v>
      </c>
      <c r="EB32" s="42">
        <f t="shared" si="341"/>
        <v>0</v>
      </c>
      <c r="EC32" s="42">
        <f t="shared" si="342"/>
        <v>0</v>
      </c>
      <c r="ED32" s="42">
        <f t="shared" si="343"/>
        <v>0</v>
      </c>
      <c r="EE32" s="42">
        <f t="shared" si="344"/>
        <v>0</v>
      </c>
      <c r="EF32" s="42">
        <f t="shared" si="345"/>
        <v>0</v>
      </c>
      <c r="EG32" s="42">
        <f t="shared" si="346"/>
        <v>0</v>
      </c>
      <c r="EH32" s="42">
        <f t="shared" si="347"/>
        <v>0</v>
      </c>
      <c r="EI32" s="42">
        <f t="shared" si="348"/>
        <v>0</v>
      </c>
      <c r="EJ32" s="42">
        <f t="shared" si="349"/>
        <v>0</v>
      </c>
      <c r="EK32" s="42">
        <f t="shared" si="350"/>
        <v>0</v>
      </c>
      <c r="EL32" s="42">
        <f t="shared" si="351"/>
        <v>0</v>
      </c>
      <c r="EM32" s="42">
        <f t="shared" si="352"/>
        <v>0</v>
      </c>
      <c r="EN32" s="42">
        <f t="shared" si="353"/>
        <v>0</v>
      </c>
      <c r="EO32" s="42">
        <f t="shared" si="354"/>
        <v>0</v>
      </c>
      <c r="EP32" s="42">
        <f t="shared" si="355"/>
        <v>0</v>
      </c>
      <c r="EQ32" s="42">
        <f t="shared" si="356"/>
        <v>0</v>
      </c>
      <c r="ER32" s="42">
        <f t="shared" si="357"/>
        <v>0</v>
      </c>
      <c r="ES32" s="42">
        <f t="shared" si="358"/>
        <v>0</v>
      </c>
      <c r="ET32" s="42">
        <f t="shared" si="359"/>
        <v>0</v>
      </c>
      <c r="EU32" s="42">
        <f t="shared" si="360"/>
        <v>0</v>
      </c>
      <c r="EV32" s="42">
        <f t="shared" si="361"/>
        <v>0</v>
      </c>
      <c r="EW32" s="42">
        <f t="shared" si="362"/>
        <v>0</v>
      </c>
      <c r="EX32" s="42">
        <f t="shared" si="363"/>
        <v>0</v>
      </c>
      <c r="EY32" s="42">
        <f>SUM(DI32:EX32)</f>
        <v>0</v>
      </c>
      <c r="EZ32" s="42"/>
      <c r="FA32" s="42" t="str">
        <f t="shared" si="364"/>
        <v>-</v>
      </c>
      <c r="FB32" s="42" t="str">
        <f t="shared" si="365"/>
        <v>-</v>
      </c>
      <c r="FC32" s="42"/>
      <c r="FD32" s="42">
        <f t="shared" si="366"/>
        <v>0</v>
      </c>
      <c r="FE32" s="42" t="e">
        <f>IF(T32=#REF!,IF(J32&lt;#REF!,#REF!,FI32),#REF!)</f>
        <v>#REF!</v>
      </c>
      <c r="FF32" s="42" t="e">
        <f>IF(T32=#REF!,IF(J32&lt;#REF!,0,1))</f>
        <v>#REF!</v>
      </c>
      <c r="FG32" s="42" t="e">
        <f>IF(AND(FD32&gt;=21,FD32&lt;&gt;0),FD32,IF(T32&lt;#REF!,"СТОП",FE32+FF32))</f>
        <v>#REF!</v>
      </c>
      <c r="FH32" s="42"/>
      <c r="FI32" s="42">
        <v>15</v>
      </c>
      <c r="FJ32" s="42">
        <v>16</v>
      </c>
      <c r="FK32" s="42"/>
      <c r="FL32" s="44">
        <f t="shared" si="367"/>
        <v>0</v>
      </c>
      <c r="FM32" s="44">
        <f t="shared" si="368"/>
        <v>0</v>
      </c>
      <c r="FN32" s="44">
        <f t="shared" si="369"/>
        <v>0</v>
      </c>
      <c r="FO32" s="44">
        <f t="shared" si="370"/>
        <v>0</v>
      </c>
      <c r="FP32" s="44">
        <f t="shared" si="371"/>
        <v>0</v>
      </c>
      <c r="FQ32" s="44">
        <f t="shared" si="372"/>
        <v>0</v>
      </c>
      <c r="FR32" s="44">
        <f t="shared" si="373"/>
        <v>0</v>
      </c>
      <c r="FS32" s="44">
        <f t="shared" si="374"/>
        <v>0</v>
      </c>
      <c r="FT32" s="44">
        <f t="shared" si="375"/>
        <v>0</v>
      </c>
      <c r="FU32" s="44">
        <f t="shared" si="376"/>
        <v>0</v>
      </c>
      <c r="FV32" s="44">
        <f t="shared" si="377"/>
        <v>0</v>
      </c>
      <c r="FW32" s="44">
        <f t="shared" si="378"/>
        <v>0</v>
      </c>
      <c r="FX32" s="44">
        <f t="shared" si="379"/>
        <v>0</v>
      </c>
      <c r="FY32" s="44">
        <f t="shared" si="380"/>
        <v>0</v>
      </c>
      <c r="FZ32" s="44">
        <f t="shared" si="381"/>
        <v>0</v>
      </c>
      <c r="GA32" s="44">
        <f t="shared" si="382"/>
        <v>0</v>
      </c>
      <c r="GB32" s="44">
        <f t="shared" si="383"/>
        <v>0</v>
      </c>
      <c r="GC32" s="44">
        <f t="shared" si="384"/>
        <v>0</v>
      </c>
      <c r="GD32" s="44">
        <f t="shared" si="385"/>
        <v>0</v>
      </c>
      <c r="GE32" s="44">
        <f t="shared" si="386"/>
        <v>0</v>
      </c>
      <c r="GF32" s="44">
        <f t="shared" si="387"/>
        <v>0</v>
      </c>
      <c r="GG32" s="44">
        <f t="shared" si="388"/>
        <v>0</v>
      </c>
      <c r="GH32" s="44">
        <f>SUM(FL32:GG32)</f>
        <v>0</v>
      </c>
      <c r="GI32" s="44">
        <f t="shared" si="389"/>
        <v>0</v>
      </c>
      <c r="GJ32" s="44">
        <f t="shared" si="390"/>
        <v>0</v>
      </c>
      <c r="GK32" s="44">
        <f t="shared" si="391"/>
        <v>0</v>
      </c>
      <c r="GL32" s="44">
        <f t="shared" si="392"/>
        <v>0</v>
      </c>
      <c r="GM32" s="44">
        <f t="shared" si="393"/>
        <v>0</v>
      </c>
      <c r="GN32" s="44">
        <f t="shared" si="394"/>
        <v>0</v>
      </c>
      <c r="GO32" s="44">
        <f t="shared" si="395"/>
        <v>0</v>
      </c>
      <c r="GP32" s="44">
        <f t="shared" si="396"/>
        <v>0</v>
      </c>
      <c r="GQ32" s="44">
        <f t="shared" si="397"/>
        <v>0</v>
      </c>
      <c r="GR32" s="44">
        <f t="shared" si="398"/>
        <v>0</v>
      </c>
      <c r="GS32" s="44">
        <f t="shared" si="399"/>
        <v>0</v>
      </c>
      <c r="GT32" s="44">
        <f t="shared" si="400"/>
        <v>0</v>
      </c>
      <c r="GU32" s="44">
        <f t="shared" si="401"/>
        <v>0</v>
      </c>
      <c r="GV32" s="44">
        <f t="shared" si="402"/>
        <v>0</v>
      </c>
      <c r="GW32" s="44">
        <f t="shared" si="403"/>
        <v>0</v>
      </c>
      <c r="GX32" s="44">
        <f t="shared" si="404"/>
        <v>0</v>
      </c>
      <c r="GY32" s="44">
        <f t="shared" si="405"/>
        <v>0</v>
      </c>
      <c r="GZ32" s="44">
        <f t="shared" si="406"/>
        <v>0</v>
      </c>
      <c r="HA32" s="44">
        <f t="shared" si="407"/>
        <v>0</v>
      </c>
      <c r="HB32" s="44">
        <f t="shared" si="408"/>
        <v>0</v>
      </c>
      <c r="HC32" s="44">
        <f t="shared" si="409"/>
        <v>0</v>
      </c>
      <c r="HD32" s="44">
        <f t="shared" si="410"/>
        <v>0</v>
      </c>
      <c r="HE32" s="44">
        <f>SUM(GI32:HD32)</f>
        <v>0</v>
      </c>
      <c r="HF32" s="44">
        <f t="shared" si="411"/>
        <v>0</v>
      </c>
      <c r="HG32" s="44">
        <f t="shared" si="412"/>
        <v>0</v>
      </c>
      <c r="HH32" s="44">
        <f t="shared" si="413"/>
        <v>0</v>
      </c>
      <c r="HI32" s="44">
        <f t="shared" si="414"/>
        <v>0</v>
      </c>
      <c r="HJ32" s="44">
        <f t="shared" si="415"/>
        <v>0</v>
      </c>
      <c r="HK32" s="44">
        <f t="shared" si="416"/>
        <v>0</v>
      </c>
      <c r="HL32" s="44">
        <f t="shared" si="417"/>
        <v>0</v>
      </c>
      <c r="HM32" s="44">
        <f t="shared" si="418"/>
        <v>0</v>
      </c>
      <c r="HN32" s="44">
        <f t="shared" si="419"/>
        <v>0</v>
      </c>
      <c r="HO32" s="44">
        <f t="shared" si="420"/>
        <v>0</v>
      </c>
      <c r="HP32" s="44">
        <f t="shared" si="421"/>
        <v>0</v>
      </c>
      <c r="HQ32" s="44">
        <f t="shared" si="422"/>
        <v>0</v>
      </c>
      <c r="HR32" s="44">
        <f t="shared" si="423"/>
        <v>0</v>
      </c>
      <c r="HS32" s="44">
        <f t="shared" si="424"/>
        <v>0</v>
      </c>
      <c r="HT32" s="44">
        <f t="shared" si="425"/>
        <v>0</v>
      </c>
      <c r="HU32" s="44">
        <f t="shared" si="426"/>
        <v>0</v>
      </c>
      <c r="HV32" s="44">
        <f t="shared" si="427"/>
        <v>0</v>
      </c>
      <c r="HW32" s="44">
        <f t="shared" si="428"/>
        <v>0</v>
      </c>
      <c r="HX32" s="44">
        <f t="shared" si="429"/>
        <v>0</v>
      </c>
      <c r="HY32" s="44">
        <f t="shared" si="430"/>
        <v>0</v>
      </c>
      <c r="HZ32" s="44">
        <f t="shared" si="431"/>
        <v>0</v>
      </c>
      <c r="IA32" s="44">
        <f t="shared" si="432"/>
        <v>0</v>
      </c>
      <c r="IB32" s="44">
        <f>SUM(HF32:IA32)</f>
        <v>0</v>
      </c>
      <c r="IC32" s="44">
        <f t="shared" si="433"/>
        <v>0</v>
      </c>
      <c r="ID32" s="44">
        <f t="shared" si="434"/>
        <v>0</v>
      </c>
      <c r="IE32" s="44">
        <f t="shared" si="435"/>
        <v>0</v>
      </c>
      <c r="IF32" s="44">
        <f t="shared" si="436"/>
        <v>0</v>
      </c>
      <c r="IG32" s="44">
        <f t="shared" si="437"/>
        <v>0</v>
      </c>
      <c r="IH32" s="44">
        <f t="shared" si="438"/>
        <v>0</v>
      </c>
      <c r="II32" s="44">
        <f t="shared" si="439"/>
        <v>0</v>
      </c>
      <c r="IJ32" s="44">
        <f t="shared" si="440"/>
        <v>0</v>
      </c>
      <c r="IK32" s="44">
        <f t="shared" si="441"/>
        <v>0</v>
      </c>
      <c r="IL32" s="44">
        <f t="shared" si="442"/>
        <v>0</v>
      </c>
      <c r="IM32" s="44">
        <f t="shared" si="443"/>
        <v>0</v>
      </c>
      <c r="IN32" s="44">
        <f t="shared" si="444"/>
        <v>0</v>
      </c>
      <c r="IO32" s="44">
        <f t="shared" si="445"/>
        <v>0</v>
      </c>
      <c r="IP32" s="44">
        <f t="shared" si="446"/>
        <v>0</v>
      </c>
      <c r="IQ32" s="44">
        <f t="shared" si="447"/>
        <v>0</v>
      </c>
      <c r="IR32" s="44">
        <f t="shared" si="448"/>
        <v>0</v>
      </c>
      <c r="IS32" s="44">
        <f t="shared" si="449"/>
        <v>0</v>
      </c>
      <c r="IT32" s="44">
        <f t="shared" si="450"/>
        <v>0</v>
      </c>
      <c r="IU32" s="44">
        <f t="shared" si="451"/>
        <v>0</v>
      </c>
      <c r="IV32" s="44">
        <f t="shared" si="452"/>
        <v>0</v>
      </c>
    </row>
    <row r="33" spans="1:256" s="3" customFormat="1" ht="99.75" customHeight="1" thickBot="1">
      <c r="A33" s="55">
        <v>23</v>
      </c>
      <c r="B33" s="68">
        <v>83</v>
      </c>
      <c r="C33" s="66" t="s">
        <v>128</v>
      </c>
      <c r="D33" s="58" t="s">
        <v>29</v>
      </c>
      <c r="E33" s="59" t="s">
        <v>43</v>
      </c>
      <c r="F33" s="60" t="s">
        <v>40</v>
      </c>
      <c r="G33" s="58" t="s">
        <v>44</v>
      </c>
      <c r="H33" s="78" t="s">
        <v>4</v>
      </c>
      <c r="I33" s="86">
        <f t="shared" si="228"/>
        <v>0</v>
      </c>
      <c r="J33" s="79" t="s">
        <v>118</v>
      </c>
      <c r="K33" s="86">
        <f t="shared" si="229"/>
        <v>0</v>
      </c>
      <c r="L33" s="78">
        <v>15</v>
      </c>
      <c r="M33" s="86">
        <f t="shared" si="230"/>
        <v>6</v>
      </c>
      <c r="N33" s="79">
        <v>18</v>
      </c>
      <c r="O33" s="86">
        <f t="shared" si="231"/>
        <v>3</v>
      </c>
      <c r="P33" s="78"/>
      <c r="Q33" s="85">
        <f t="shared" si="225"/>
        <v>0</v>
      </c>
      <c r="R33" s="79"/>
      <c r="S33" s="85">
        <f t="shared" si="226"/>
        <v>0</v>
      </c>
      <c r="T33" s="83">
        <f t="shared" si="227"/>
        <v>9</v>
      </c>
      <c r="U33" s="41">
        <f t="shared" si="232"/>
        <v>0</v>
      </c>
      <c r="V33" s="42"/>
      <c r="W33" s="43"/>
      <c r="X33" s="42">
        <f t="shared" si="233"/>
        <v>0</v>
      </c>
      <c r="Y33" s="42">
        <f t="shared" si="234"/>
        <v>0</v>
      </c>
      <c r="Z33" s="42">
        <f t="shared" si="235"/>
        <v>0</v>
      </c>
      <c r="AA33" s="42">
        <f t="shared" si="236"/>
        <v>0</v>
      </c>
      <c r="AB33" s="42">
        <f t="shared" si="237"/>
        <v>0</v>
      </c>
      <c r="AC33" s="42">
        <f t="shared" si="238"/>
        <v>0</v>
      </c>
      <c r="AD33" s="42">
        <f t="shared" si="239"/>
        <v>0</v>
      </c>
      <c r="AE33" s="42">
        <f t="shared" si="240"/>
        <v>0</v>
      </c>
      <c r="AF33" s="42">
        <f t="shared" si="241"/>
        <v>0</v>
      </c>
      <c r="AG33" s="42">
        <f t="shared" si="242"/>
        <v>0</v>
      </c>
      <c r="AH33" s="42">
        <f t="shared" si="243"/>
        <v>0</v>
      </c>
      <c r="AI33" s="42">
        <f t="shared" si="244"/>
        <v>0</v>
      </c>
      <c r="AJ33" s="42">
        <f t="shared" si="245"/>
        <v>0</v>
      </c>
      <c r="AK33" s="42">
        <f t="shared" si="246"/>
        <v>0</v>
      </c>
      <c r="AL33" s="42">
        <f t="shared" si="247"/>
        <v>0</v>
      </c>
      <c r="AM33" s="42">
        <f t="shared" si="248"/>
        <v>0</v>
      </c>
      <c r="AN33" s="42">
        <f t="shared" si="249"/>
        <v>0</v>
      </c>
      <c r="AO33" s="42">
        <f t="shared" si="250"/>
        <v>0</v>
      </c>
      <c r="AP33" s="42">
        <f t="shared" si="251"/>
        <v>0</v>
      </c>
      <c r="AQ33" s="42">
        <f t="shared" si="252"/>
        <v>0</v>
      </c>
      <c r="AR33" s="42">
        <f t="shared" si="253"/>
        <v>0</v>
      </c>
      <c r="AS33" s="42">
        <f t="shared" si="254"/>
        <v>0</v>
      </c>
      <c r="AT33" s="42">
        <f t="shared" si="255"/>
        <v>0</v>
      </c>
      <c r="AU33" s="42">
        <f t="shared" si="256"/>
        <v>0</v>
      </c>
      <c r="AV33" s="42">
        <f t="shared" si="257"/>
        <v>0</v>
      </c>
      <c r="AW33" s="42">
        <f t="shared" si="258"/>
        <v>0</v>
      </c>
      <c r="AX33" s="42">
        <f t="shared" si="259"/>
        <v>0</v>
      </c>
      <c r="AY33" s="42">
        <f t="shared" si="260"/>
        <v>0</v>
      </c>
      <c r="AZ33" s="42">
        <f t="shared" si="261"/>
        <v>0</v>
      </c>
      <c r="BA33" s="42">
        <f t="shared" si="262"/>
        <v>0</v>
      </c>
      <c r="BB33" s="42">
        <f t="shared" si="263"/>
        <v>0</v>
      </c>
      <c r="BC33" s="42">
        <f t="shared" si="264"/>
        <v>0</v>
      </c>
      <c r="BD33" s="42">
        <f t="shared" si="265"/>
        <v>0</v>
      </c>
      <c r="BE33" s="42">
        <f t="shared" si="266"/>
        <v>0</v>
      </c>
      <c r="BF33" s="42">
        <f t="shared" si="267"/>
        <v>0</v>
      </c>
      <c r="BG33" s="42">
        <f t="shared" si="268"/>
        <v>0</v>
      </c>
      <c r="BH33" s="42">
        <f t="shared" si="269"/>
        <v>0</v>
      </c>
      <c r="BI33" s="42">
        <f t="shared" si="270"/>
        <v>0</v>
      </c>
      <c r="BJ33" s="42">
        <f t="shared" si="271"/>
        <v>0</v>
      </c>
      <c r="BK33" s="42">
        <f t="shared" si="272"/>
        <v>0</v>
      </c>
      <c r="BL33" s="42">
        <f t="shared" si="273"/>
        <v>0</v>
      </c>
      <c r="BM33" s="42">
        <f t="shared" si="274"/>
        <v>0</v>
      </c>
      <c r="BN33" s="42">
        <f t="shared" si="275"/>
        <v>0</v>
      </c>
      <c r="BO33" s="42">
        <f t="shared" si="276"/>
        <v>0</v>
      </c>
      <c r="BP33" s="42">
        <f t="shared" si="277"/>
        <v>0</v>
      </c>
      <c r="BQ33" s="42">
        <f t="shared" si="278"/>
        <v>0</v>
      </c>
      <c r="BR33" s="42">
        <f t="shared" si="279"/>
        <v>0</v>
      </c>
      <c r="BS33" s="42">
        <f t="shared" si="280"/>
        <v>0</v>
      </c>
      <c r="BT33" s="42">
        <f t="shared" si="281"/>
        <v>0</v>
      </c>
      <c r="BU33" s="42">
        <f t="shared" si="282"/>
        <v>0</v>
      </c>
      <c r="BV33" s="42">
        <f t="shared" si="283"/>
        <v>0</v>
      </c>
      <c r="BW33" s="42">
        <f t="shared" si="284"/>
        <v>0</v>
      </c>
      <c r="BX33" s="42">
        <f t="shared" si="285"/>
        <v>0</v>
      </c>
      <c r="BY33" s="42">
        <f t="shared" si="286"/>
        <v>0</v>
      </c>
      <c r="BZ33" s="42">
        <f t="shared" si="287"/>
        <v>0</v>
      </c>
      <c r="CA33" s="42">
        <f t="shared" si="288"/>
        <v>0</v>
      </c>
      <c r="CB33" s="42">
        <f t="shared" si="289"/>
        <v>0</v>
      </c>
      <c r="CC33" s="42">
        <f t="shared" si="290"/>
        <v>0</v>
      </c>
      <c r="CD33" s="42">
        <f t="shared" si="291"/>
        <v>0</v>
      </c>
      <c r="CE33" s="42">
        <f t="shared" si="292"/>
        <v>0</v>
      </c>
      <c r="CF33" s="42">
        <f t="shared" si="293"/>
        <v>0</v>
      </c>
      <c r="CG33" s="42">
        <f t="shared" si="294"/>
        <v>0</v>
      </c>
      <c r="CH33" s="42">
        <f t="shared" si="295"/>
        <v>0</v>
      </c>
      <c r="CI33" s="42">
        <f t="shared" si="296"/>
        <v>0</v>
      </c>
      <c r="CJ33" s="42">
        <f t="shared" si="297"/>
        <v>0</v>
      </c>
      <c r="CK33" s="42">
        <f t="shared" si="298"/>
        <v>0</v>
      </c>
      <c r="CL33" s="42">
        <f t="shared" si="299"/>
        <v>0</v>
      </c>
      <c r="CM33" s="42">
        <f t="shared" si="300"/>
        <v>0</v>
      </c>
      <c r="CN33" s="42">
        <f t="shared" si="301"/>
        <v>0</v>
      </c>
      <c r="CO33" s="42">
        <f t="shared" si="302"/>
        <v>0</v>
      </c>
      <c r="CP33" s="42">
        <f t="shared" si="303"/>
        <v>0</v>
      </c>
      <c r="CQ33" s="42">
        <f t="shared" si="304"/>
        <v>0</v>
      </c>
      <c r="CR33" s="42">
        <f t="shared" si="305"/>
        <v>0</v>
      </c>
      <c r="CS33" s="42">
        <f t="shared" si="306"/>
        <v>0</v>
      </c>
      <c r="CT33" s="42">
        <f t="shared" si="307"/>
        <v>0</v>
      </c>
      <c r="CU33" s="42">
        <f t="shared" si="308"/>
        <v>0</v>
      </c>
      <c r="CV33" s="42">
        <f t="shared" si="309"/>
        <v>0</v>
      </c>
      <c r="CW33" s="42">
        <f t="shared" si="310"/>
        <v>0</v>
      </c>
      <c r="CX33" s="42">
        <f t="shared" si="311"/>
        <v>0</v>
      </c>
      <c r="CY33" s="42">
        <f t="shared" si="312"/>
        <v>0</v>
      </c>
      <c r="CZ33" s="42">
        <f t="shared" si="313"/>
        <v>0</v>
      </c>
      <c r="DA33" s="42">
        <f t="shared" si="314"/>
        <v>0</v>
      </c>
      <c r="DB33" s="42">
        <f t="shared" si="315"/>
        <v>0</v>
      </c>
      <c r="DC33" s="42">
        <f t="shared" si="316"/>
        <v>0</v>
      </c>
      <c r="DD33" s="42">
        <f t="shared" si="317"/>
        <v>0</v>
      </c>
      <c r="DE33" s="42">
        <f t="shared" si="318"/>
        <v>0</v>
      </c>
      <c r="DF33" s="42">
        <f t="shared" si="319"/>
        <v>0</v>
      </c>
      <c r="DG33" s="42">
        <f t="shared" si="320"/>
        <v>0</v>
      </c>
      <c r="DH33" s="42">
        <f t="shared" si="321"/>
        <v>0</v>
      </c>
      <c r="DI33" s="42">
        <f t="shared" si="322"/>
        <v>0</v>
      </c>
      <c r="DJ33" s="42">
        <f t="shared" si="323"/>
        <v>0</v>
      </c>
      <c r="DK33" s="42">
        <f t="shared" si="324"/>
        <v>0</v>
      </c>
      <c r="DL33" s="42">
        <f t="shared" si="325"/>
        <v>0</v>
      </c>
      <c r="DM33" s="42">
        <f t="shared" si="326"/>
        <v>0</v>
      </c>
      <c r="DN33" s="42">
        <f t="shared" si="327"/>
        <v>0</v>
      </c>
      <c r="DO33" s="42">
        <f t="shared" si="328"/>
        <v>0</v>
      </c>
      <c r="DP33" s="42">
        <f t="shared" si="329"/>
        <v>0</v>
      </c>
      <c r="DQ33" s="42">
        <f t="shared" si="330"/>
        <v>0</v>
      </c>
      <c r="DR33" s="42">
        <f t="shared" si="331"/>
        <v>0</v>
      </c>
      <c r="DS33" s="42">
        <f t="shared" si="332"/>
        <v>0</v>
      </c>
      <c r="DT33" s="42">
        <f t="shared" si="333"/>
        <v>0</v>
      </c>
      <c r="DU33" s="42">
        <f t="shared" si="334"/>
        <v>0</v>
      </c>
      <c r="DV33" s="42">
        <f t="shared" si="335"/>
        <v>0</v>
      </c>
      <c r="DW33" s="42">
        <f t="shared" si="336"/>
        <v>0</v>
      </c>
      <c r="DX33" s="42">
        <f t="shared" si="337"/>
        <v>0</v>
      </c>
      <c r="DY33" s="42">
        <f t="shared" si="338"/>
        <v>0</v>
      </c>
      <c r="DZ33" s="42">
        <f t="shared" si="339"/>
        <v>0</v>
      </c>
      <c r="EA33" s="42">
        <f t="shared" si="340"/>
        <v>0</v>
      </c>
      <c r="EB33" s="42">
        <f t="shared" si="341"/>
        <v>0</v>
      </c>
      <c r="EC33" s="42">
        <f t="shared" si="342"/>
        <v>0</v>
      </c>
      <c r="ED33" s="42">
        <f t="shared" si="343"/>
        <v>0</v>
      </c>
      <c r="EE33" s="42">
        <f t="shared" si="344"/>
        <v>0</v>
      </c>
      <c r="EF33" s="42">
        <f t="shared" si="345"/>
        <v>0</v>
      </c>
      <c r="EG33" s="42">
        <f t="shared" si="346"/>
        <v>0</v>
      </c>
      <c r="EH33" s="42">
        <f t="shared" si="347"/>
        <v>0</v>
      </c>
      <c r="EI33" s="42">
        <f t="shared" si="348"/>
        <v>0</v>
      </c>
      <c r="EJ33" s="42">
        <f t="shared" si="349"/>
        <v>0</v>
      </c>
      <c r="EK33" s="42">
        <f t="shared" si="350"/>
        <v>0</v>
      </c>
      <c r="EL33" s="42">
        <f t="shared" si="351"/>
        <v>0</v>
      </c>
      <c r="EM33" s="42">
        <f t="shared" si="352"/>
        <v>0</v>
      </c>
      <c r="EN33" s="42">
        <f t="shared" si="353"/>
        <v>0</v>
      </c>
      <c r="EO33" s="42">
        <f t="shared" si="354"/>
        <v>0</v>
      </c>
      <c r="EP33" s="42">
        <f t="shared" si="355"/>
        <v>0</v>
      </c>
      <c r="EQ33" s="42">
        <f t="shared" si="356"/>
        <v>0</v>
      </c>
      <c r="ER33" s="42">
        <f t="shared" si="357"/>
        <v>0</v>
      </c>
      <c r="ES33" s="42">
        <f t="shared" si="358"/>
        <v>0</v>
      </c>
      <c r="ET33" s="42">
        <f t="shared" si="359"/>
        <v>0</v>
      </c>
      <c r="EU33" s="42">
        <f t="shared" si="360"/>
        <v>0</v>
      </c>
      <c r="EV33" s="42">
        <f t="shared" si="361"/>
        <v>0</v>
      </c>
      <c r="EW33" s="42">
        <f t="shared" si="362"/>
        <v>0</v>
      </c>
      <c r="EX33" s="42">
        <f t="shared" si="363"/>
        <v>0</v>
      </c>
      <c r="EY33" s="42">
        <f>SUM(DI33:EX33)</f>
        <v>0</v>
      </c>
      <c r="EZ33" s="42"/>
      <c r="FA33" s="42" t="str">
        <f t="shared" si="364"/>
        <v>ноль</v>
      </c>
      <c r="FB33" s="42" t="str">
        <f t="shared" si="365"/>
        <v>н/с</v>
      </c>
      <c r="FC33" s="42"/>
      <c r="FD33" s="42">
        <f t="shared" si="366"/>
        <v>0</v>
      </c>
      <c r="FE33" s="42" t="e">
        <f>IF(T33=#REF!,IF(J33&lt;#REF!,#REF!,FI33),#REF!)</f>
        <v>#REF!</v>
      </c>
      <c r="FF33" s="42" t="e">
        <f>IF(T33=#REF!,IF(J33&lt;#REF!,0,1))</f>
        <v>#REF!</v>
      </c>
      <c r="FG33" s="42" t="e">
        <f>IF(AND(FD33&gt;=21,FD33&lt;&gt;0),FD33,IF(T33&lt;#REF!,"СТОП",FE33+FF33))</f>
        <v>#REF!</v>
      </c>
      <c r="FH33" s="42"/>
      <c r="FI33" s="42">
        <v>15</v>
      </c>
      <c r="FJ33" s="42">
        <v>16</v>
      </c>
      <c r="FK33" s="42"/>
      <c r="FL33" s="44">
        <f t="shared" si="367"/>
        <v>0</v>
      </c>
      <c r="FM33" s="44">
        <f t="shared" si="368"/>
        <v>0</v>
      </c>
      <c r="FN33" s="44">
        <f t="shared" si="369"/>
        <v>0</v>
      </c>
      <c r="FO33" s="44">
        <f t="shared" si="370"/>
        <v>0</v>
      </c>
      <c r="FP33" s="44">
        <f t="shared" si="371"/>
        <v>0</v>
      </c>
      <c r="FQ33" s="44">
        <f t="shared" si="372"/>
        <v>0</v>
      </c>
      <c r="FR33" s="44">
        <f t="shared" si="373"/>
        <v>0</v>
      </c>
      <c r="FS33" s="44">
        <f t="shared" si="374"/>
        <v>0</v>
      </c>
      <c r="FT33" s="44">
        <f t="shared" si="375"/>
        <v>0</v>
      </c>
      <c r="FU33" s="44">
        <f t="shared" si="376"/>
        <v>0</v>
      </c>
      <c r="FV33" s="44">
        <f t="shared" si="377"/>
        <v>0</v>
      </c>
      <c r="FW33" s="44">
        <f t="shared" si="378"/>
        <v>0</v>
      </c>
      <c r="FX33" s="44">
        <f t="shared" si="379"/>
        <v>0</v>
      </c>
      <c r="FY33" s="44">
        <f t="shared" si="380"/>
        <v>0</v>
      </c>
      <c r="FZ33" s="44">
        <f t="shared" si="381"/>
        <v>0</v>
      </c>
      <c r="GA33" s="44">
        <f t="shared" si="382"/>
        <v>0</v>
      </c>
      <c r="GB33" s="44">
        <f t="shared" si="383"/>
        <v>0</v>
      </c>
      <c r="GC33" s="44">
        <f t="shared" si="384"/>
        <v>0</v>
      </c>
      <c r="GD33" s="44">
        <f t="shared" si="385"/>
        <v>0</v>
      </c>
      <c r="GE33" s="44">
        <f t="shared" si="386"/>
        <v>0</v>
      </c>
      <c r="GF33" s="44">
        <f t="shared" si="387"/>
        <v>0</v>
      </c>
      <c r="GG33" s="44">
        <f t="shared" si="388"/>
        <v>0</v>
      </c>
      <c r="GH33" s="44">
        <f>SUM(FL33:GG33)</f>
        <v>0</v>
      </c>
      <c r="GI33" s="44">
        <f t="shared" si="389"/>
        <v>0</v>
      </c>
      <c r="GJ33" s="44">
        <f t="shared" si="390"/>
        <v>0</v>
      </c>
      <c r="GK33" s="44">
        <f t="shared" si="391"/>
        <v>0</v>
      </c>
      <c r="GL33" s="44">
        <f t="shared" si="392"/>
        <v>0</v>
      </c>
      <c r="GM33" s="44">
        <f t="shared" si="393"/>
        <v>0</v>
      </c>
      <c r="GN33" s="44">
        <f t="shared" si="394"/>
        <v>0</v>
      </c>
      <c r="GO33" s="44">
        <f t="shared" si="395"/>
        <v>0</v>
      </c>
      <c r="GP33" s="44">
        <f t="shared" si="396"/>
        <v>0</v>
      </c>
      <c r="GQ33" s="44">
        <f t="shared" si="397"/>
        <v>0</v>
      </c>
      <c r="GR33" s="44">
        <f t="shared" si="398"/>
        <v>0</v>
      </c>
      <c r="GS33" s="44">
        <f t="shared" si="399"/>
        <v>0</v>
      </c>
      <c r="GT33" s="44">
        <f t="shared" si="400"/>
        <v>0</v>
      </c>
      <c r="GU33" s="44">
        <f t="shared" si="401"/>
        <v>0</v>
      </c>
      <c r="GV33" s="44">
        <f t="shared" si="402"/>
        <v>0</v>
      </c>
      <c r="GW33" s="44">
        <f t="shared" si="403"/>
        <v>0</v>
      </c>
      <c r="GX33" s="44">
        <f t="shared" si="404"/>
        <v>0</v>
      </c>
      <c r="GY33" s="44">
        <f t="shared" si="405"/>
        <v>0</v>
      </c>
      <c r="GZ33" s="44">
        <f t="shared" si="406"/>
        <v>0</v>
      </c>
      <c r="HA33" s="44">
        <f t="shared" si="407"/>
        <v>0</v>
      </c>
      <c r="HB33" s="44">
        <f t="shared" si="408"/>
        <v>0</v>
      </c>
      <c r="HC33" s="44">
        <f t="shared" si="409"/>
        <v>0</v>
      </c>
      <c r="HD33" s="44">
        <f t="shared" si="410"/>
        <v>0</v>
      </c>
      <c r="HE33" s="44">
        <f>SUM(GI33:HD33)</f>
        <v>0</v>
      </c>
      <c r="HF33" s="44">
        <f t="shared" si="411"/>
        <v>0</v>
      </c>
      <c r="HG33" s="44">
        <f t="shared" si="412"/>
        <v>0</v>
      </c>
      <c r="HH33" s="44">
        <f t="shared" si="413"/>
        <v>0</v>
      </c>
      <c r="HI33" s="44">
        <f t="shared" si="414"/>
        <v>0</v>
      </c>
      <c r="HJ33" s="44">
        <f t="shared" si="415"/>
        <v>0</v>
      </c>
      <c r="HK33" s="44">
        <f t="shared" si="416"/>
        <v>0</v>
      </c>
      <c r="HL33" s="44">
        <f t="shared" si="417"/>
        <v>0</v>
      </c>
      <c r="HM33" s="44">
        <f t="shared" si="418"/>
        <v>0</v>
      </c>
      <c r="HN33" s="44">
        <f t="shared" si="419"/>
        <v>0</v>
      </c>
      <c r="HO33" s="44">
        <f t="shared" si="420"/>
        <v>0</v>
      </c>
      <c r="HP33" s="44">
        <f t="shared" si="421"/>
        <v>0</v>
      </c>
      <c r="HQ33" s="44">
        <f t="shared" si="422"/>
        <v>0</v>
      </c>
      <c r="HR33" s="44">
        <f t="shared" si="423"/>
        <v>0</v>
      </c>
      <c r="HS33" s="44">
        <f t="shared" si="424"/>
        <v>0</v>
      </c>
      <c r="HT33" s="44">
        <f t="shared" si="425"/>
        <v>0</v>
      </c>
      <c r="HU33" s="44">
        <f t="shared" si="426"/>
        <v>0</v>
      </c>
      <c r="HV33" s="44">
        <f t="shared" si="427"/>
        <v>0</v>
      </c>
      <c r="HW33" s="44">
        <f t="shared" si="428"/>
        <v>0</v>
      </c>
      <c r="HX33" s="44">
        <f t="shared" si="429"/>
        <v>0</v>
      </c>
      <c r="HY33" s="44">
        <f t="shared" si="430"/>
        <v>0</v>
      </c>
      <c r="HZ33" s="44">
        <f t="shared" si="431"/>
        <v>0</v>
      </c>
      <c r="IA33" s="44">
        <f t="shared" si="432"/>
        <v>0</v>
      </c>
      <c r="IB33" s="44">
        <f>SUM(HF33:IA33)</f>
        <v>0</v>
      </c>
      <c r="IC33" s="44">
        <f t="shared" si="433"/>
        <v>0</v>
      </c>
      <c r="ID33" s="44">
        <f t="shared" si="434"/>
        <v>0</v>
      </c>
      <c r="IE33" s="44">
        <f t="shared" si="435"/>
        <v>0</v>
      </c>
      <c r="IF33" s="44">
        <f t="shared" si="436"/>
        <v>0</v>
      </c>
      <c r="IG33" s="44">
        <f t="shared" si="437"/>
        <v>0</v>
      </c>
      <c r="IH33" s="44">
        <f t="shared" si="438"/>
        <v>0</v>
      </c>
      <c r="II33" s="44">
        <f t="shared" si="439"/>
        <v>0</v>
      </c>
      <c r="IJ33" s="44">
        <f t="shared" si="440"/>
        <v>0</v>
      </c>
      <c r="IK33" s="44">
        <f t="shared" si="441"/>
        <v>0</v>
      </c>
      <c r="IL33" s="44">
        <f t="shared" si="442"/>
        <v>0</v>
      </c>
      <c r="IM33" s="44">
        <f t="shared" si="443"/>
        <v>0</v>
      </c>
      <c r="IN33" s="44">
        <f t="shared" si="444"/>
        <v>0</v>
      </c>
      <c r="IO33" s="44">
        <f t="shared" si="445"/>
        <v>0</v>
      </c>
      <c r="IP33" s="44">
        <f t="shared" si="446"/>
        <v>0</v>
      </c>
      <c r="IQ33" s="44">
        <f t="shared" si="447"/>
        <v>0</v>
      </c>
      <c r="IR33" s="44">
        <f t="shared" si="448"/>
        <v>0</v>
      </c>
      <c r="IS33" s="44">
        <f t="shared" si="449"/>
        <v>0</v>
      </c>
      <c r="IT33" s="44">
        <f t="shared" si="450"/>
        <v>0</v>
      </c>
      <c r="IU33" s="44">
        <f t="shared" si="451"/>
        <v>0</v>
      </c>
      <c r="IV33" s="44">
        <f t="shared" si="452"/>
        <v>0</v>
      </c>
    </row>
    <row r="34" spans="1:256" s="3" customFormat="1" ht="99.75" customHeight="1" thickBot="1">
      <c r="A34" s="61">
        <v>24</v>
      </c>
      <c r="B34" s="68">
        <v>15</v>
      </c>
      <c r="C34" s="66" t="s">
        <v>150</v>
      </c>
      <c r="D34" s="58" t="s">
        <v>29</v>
      </c>
      <c r="E34" s="59" t="s">
        <v>151</v>
      </c>
      <c r="F34" s="60" t="s">
        <v>53</v>
      </c>
      <c r="G34" s="58" t="s">
        <v>36</v>
      </c>
      <c r="H34" s="78" t="s">
        <v>55</v>
      </c>
      <c r="I34" s="86">
        <f t="shared" si="228"/>
        <v>0</v>
      </c>
      <c r="J34" s="79" t="s">
        <v>55</v>
      </c>
      <c r="K34" s="86">
        <f t="shared" si="229"/>
        <v>0</v>
      </c>
      <c r="L34" s="78">
        <v>19</v>
      </c>
      <c r="M34" s="86">
        <f t="shared" si="230"/>
        <v>2</v>
      </c>
      <c r="N34" s="79">
        <v>17</v>
      </c>
      <c r="O34" s="86">
        <f t="shared" si="231"/>
        <v>4</v>
      </c>
      <c r="P34" s="78"/>
      <c r="Q34" s="85">
        <f t="shared" si="225"/>
        <v>0</v>
      </c>
      <c r="R34" s="79"/>
      <c r="S34" s="85">
        <f t="shared" si="226"/>
        <v>0</v>
      </c>
      <c r="T34" s="83">
        <f t="shared" si="227"/>
        <v>6</v>
      </c>
      <c r="U34" s="41">
        <f t="shared" si="232"/>
        <v>0</v>
      </c>
      <c r="V34" s="42"/>
      <c r="W34" s="43"/>
      <c r="X34" s="42">
        <f t="shared" si="233"/>
        <v>0</v>
      </c>
      <c r="Y34" s="42">
        <f t="shared" si="234"/>
        <v>0</v>
      </c>
      <c r="Z34" s="42">
        <f t="shared" si="235"/>
        <v>0</v>
      </c>
      <c r="AA34" s="42">
        <f t="shared" si="236"/>
        <v>0</v>
      </c>
      <c r="AB34" s="42">
        <f t="shared" si="237"/>
        <v>0</v>
      </c>
      <c r="AC34" s="42">
        <f t="shared" si="238"/>
        <v>0</v>
      </c>
      <c r="AD34" s="42">
        <f t="shared" si="239"/>
        <v>0</v>
      </c>
      <c r="AE34" s="42">
        <f t="shared" si="240"/>
        <v>0</v>
      </c>
      <c r="AF34" s="42">
        <f t="shared" si="241"/>
        <v>0</v>
      </c>
      <c r="AG34" s="42">
        <f t="shared" si="242"/>
        <v>0</v>
      </c>
      <c r="AH34" s="42">
        <f t="shared" si="243"/>
        <v>0</v>
      </c>
      <c r="AI34" s="42">
        <f t="shared" si="244"/>
        <v>0</v>
      </c>
      <c r="AJ34" s="42">
        <f t="shared" si="245"/>
        <v>0</v>
      </c>
      <c r="AK34" s="42">
        <f t="shared" si="246"/>
        <v>0</v>
      </c>
      <c r="AL34" s="42">
        <f t="shared" si="247"/>
        <v>0</v>
      </c>
      <c r="AM34" s="42">
        <f t="shared" si="248"/>
        <v>0</v>
      </c>
      <c r="AN34" s="42">
        <f t="shared" si="249"/>
        <v>0</v>
      </c>
      <c r="AO34" s="42">
        <f t="shared" si="250"/>
        <v>0</v>
      </c>
      <c r="AP34" s="42">
        <f t="shared" si="251"/>
        <v>0</v>
      </c>
      <c r="AQ34" s="42">
        <f t="shared" si="252"/>
        <v>0</v>
      </c>
      <c r="AR34" s="42">
        <f t="shared" si="253"/>
        <v>0</v>
      </c>
      <c r="AS34" s="42">
        <f t="shared" si="254"/>
        <v>0</v>
      </c>
      <c r="AT34" s="42">
        <f t="shared" si="255"/>
        <v>0</v>
      </c>
      <c r="AU34" s="42">
        <f t="shared" si="256"/>
        <v>0</v>
      </c>
      <c r="AV34" s="42">
        <f t="shared" si="257"/>
        <v>0</v>
      </c>
      <c r="AW34" s="42">
        <f t="shared" si="258"/>
        <v>0</v>
      </c>
      <c r="AX34" s="42">
        <f t="shared" si="259"/>
        <v>0</v>
      </c>
      <c r="AY34" s="42">
        <f t="shared" si="260"/>
        <v>0</v>
      </c>
      <c r="AZ34" s="42">
        <f t="shared" si="261"/>
        <v>0</v>
      </c>
      <c r="BA34" s="42">
        <f t="shared" si="262"/>
        <v>0</v>
      </c>
      <c r="BB34" s="42">
        <f t="shared" si="263"/>
        <v>0</v>
      </c>
      <c r="BC34" s="42">
        <f t="shared" si="264"/>
        <v>0</v>
      </c>
      <c r="BD34" s="42">
        <f t="shared" si="265"/>
        <v>0</v>
      </c>
      <c r="BE34" s="42">
        <f t="shared" si="266"/>
        <v>0</v>
      </c>
      <c r="BF34" s="42">
        <f t="shared" si="267"/>
        <v>0</v>
      </c>
      <c r="BG34" s="42">
        <f t="shared" si="268"/>
        <v>0</v>
      </c>
      <c r="BH34" s="42">
        <f t="shared" si="269"/>
        <v>0</v>
      </c>
      <c r="BI34" s="42">
        <f t="shared" si="270"/>
        <v>0</v>
      </c>
      <c r="BJ34" s="42">
        <f t="shared" si="271"/>
        <v>0</v>
      </c>
      <c r="BK34" s="42">
        <f t="shared" si="272"/>
        <v>0</v>
      </c>
      <c r="BL34" s="42">
        <f t="shared" si="273"/>
        <v>0</v>
      </c>
      <c r="BM34" s="42">
        <f t="shared" si="274"/>
        <v>0</v>
      </c>
      <c r="BN34" s="42">
        <f t="shared" si="275"/>
        <v>0</v>
      </c>
      <c r="BO34" s="42">
        <f t="shared" si="276"/>
        <v>0</v>
      </c>
      <c r="BP34" s="42">
        <f t="shared" si="277"/>
        <v>0</v>
      </c>
      <c r="BQ34" s="42">
        <f t="shared" si="278"/>
        <v>0</v>
      </c>
      <c r="BR34" s="42">
        <f t="shared" si="279"/>
        <v>0</v>
      </c>
      <c r="BS34" s="42">
        <f t="shared" si="280"/>
        <v>0</v>
      </c>
      <c r="BT34" s="42">
        <f t="shared" si="281"/>
        <v>0</v>
      </c>
      <c r="BU34" s="42">
        <f t="shared" si="282"/>
        <v>0</v>
      </c>
      <c r="BV34" s="42">
        <f t="shared" si="283"/>
        <v>0</v>
      </c>
      <c r="BW34" s="42">
        <f t="shared" si="284"/>
        <v>0</v>
      </c>
      <c r="BX34" s="42">
        <f t="shared" si="285"/>
        <v>0</v>
      </c>
      <c r="BY34" s="42">
        <f t="shared" si="286"/>
        <v>0</v>
      </c>
      <c r="BZ34" s="42">
        <f t="shared" si="287"/>
        <v>0</v>
      </c>
      <c r="CA34" s="42">
        <f t="shared" si="288"/>
        <v>0</v>
      </c>
      <c r="CB34" s="42">
        <f t="shared" si="289"/>
        <v>0</v>
      </c>
      <c r="CC34" s="42">
        <f t="shared" si="290"/>
        <v>0</v>
      </c>
      <c r="CD34" s="42">
        <f t="shared" si="291"/>
        <v>0</v>
      </c>
      <c r="CE34" s="42">
        <f t="shared" si="292"/>
        <v>0</v>
      </c>
      <c r="CF34" s="42">
        <f t="shared" si="293"/>
        <v>0</v>
      </c>
      <c r="CG34" s="42">
        <f t="shared" si="294"/>
        <v>0</v>
      </c>
      <c r="CH34" s="42">
        <f t="shared" si="295"/>
        <v>0</v>
      </c>
      <c r="CI34" s="42">
        <f t="shared" si="296"/>
        <v>0</v>
      </c>
      <c r="CJ34" s="42">
        <f t="shared" si="297"/>
        <v>0</v>
      </c>
      <c r="CK34" s="42">
        <f t="shared" si="298"/>
        <v>0</v>
      </c>
      <c r="CL34" s="42">
        <f t="shared" si="299"/>
        <v>0</v>
      </c>
      <c r="CM34" s="42">
        <f t="shared" si="300"/>
        <v>0</v>
      </c>
      <c r="CN34" s="42">
        <f t="shared" si="301"/>
        <v>0</v>
      </c>
      <c r="CO34" s="42">
        <f t="shared" si="302"/>
        <v>0</v>
      </c>
      <c r="CP34" s="42">
        <f t="shared" si="303"/>
        <v>0</v>
      </c>
      <c r="CQ34" s="42">
        <f t="shared" si="304"/>
        <v>0</v>
      </c>
      <c r="CR34" s="42">
        <f t="shared" si="305"/>
        <v>0</v>
      </c>
      <c r="CS34" s="42">
        <f t="shared" si="306"/>
        <v>0</v>
      </c>
      <c r="CT34" s="42">
        <f t="shared" si="307"/>
        <v>0</v>
      </c>
      <c r="CU34" s="42">
        <f t="shared" si="308"/>
        <v>0</v>
      </c>
      <c r="CV34" s="42">
        <f t="shared" si="309"/>
        <v>0</v>
      </c>
      <c r="CW34" s="42">
        <f t="shared" si="310"/>
        <v>0</v>
      </c>
      <c r="CX34" s="42">
        <f t="shared" si="311"/>
        <v>0</v>
      </c>
      <c r="CY34" s="42">
        <f t="shared" si="312"/>
        <v>0</v>
      </c>
      <c r="CZ34" s="42">
        <f t="shared" si="313"/>
        <v>0</v>
      </c>
      <c r="DA34" s="42">
        <f t="shared" si="314"/>
        <v>0</v>
      </c>
      <c r="DB34" s="42">
        <f t="shared" si="315"/>
        <v>0</v>
      </c>
      <c r="DC34" s="42">
        <f t="shared" si="316"/>
        <v>0</v>
      </c>
      <c r="DD34" s="42">
        <f t="shared" si="317"/>
        <v>0</v>
      </c>
      <c r="DE34" s="42">
        <f t="shared" si="318"/>
        <v>0</v>
      </c>
      <c r="DF34" s="42">
        <f t="shared" si="319"/>
        <v>0</v>
      </c>
      <c r="DG34" s="42">
        <f t="shared" si="320"/>
        <v>0</v>
      </c>
      <c r="DH34" s="42">
        <f t="shared" si="321"/>
        <v>0</v>
      </c>
      <c r="DI34" s="42">
        <f t="shared" si="322"/>
        <v>0</v>
      </c>
      <c r="DJ34" s="42">
        <f t="shared" si="323"/>
        <v>0</v>
      </c>
      <c r="DK34" s="42">
        <f t="shared" si="324"/>
        <v>0</v>
      </c>
      <c r="DL34" s="42">
        <f t="shared" si="325"/>
        <v>0</v>
      </c>
      <c r="DM34" s="42">
        <f t="shared" si="326"/>
        <v>0</v>
      </c>
      <c r="DN34" s="42">
        <f t="shared" si="327"/>
        <v>0</v>
      </c>
      <c r="DO34" s="42">
        <f t="shared" si="328"/>
        <v>0</v>
      </c>
      <c r="DP34" s="42">
        <f t="shared" si="329"/>
        <v>0</v>
      </c>
      <c r="DQ34" s="42">
        <f t="shared" si="330"/>
        <v>0</v>
      </c>
      <c r="DR34" s="42">
        <f t="shared" si="331"/>
        <v>0</v>
      </c>
      <c r="DS34" s="42">
        <f t="shared" si="332"/>
        <v>0</v>
      </c>
      <c r="DT34" s="42">
        <f t="shared" si="333"/>
        <v>0</v>
      </c>
      <c r="DU34" s="42">
        <f t="shared" si="334"/>
        <v>0</v>
      </c>
      <c r="DV34" s="42">
        <f t="shared" si="335"/>
        <v>0</v>
      </c>
      <c r="DW34" s="42">
        <f t="shared" si="336"/>
        <v>0</v>
      </c>
      <c r="DX34" s="42">
        <f t="shared" si="337"/>
        <v>0</v>
      </c>
      <c r="DY34" s="42">
        <f t="shared" si="338"/>
        <v>0</v>
      </c>
      <c r="DZ34" s="42">
        <f t="shared" si="339"/>
        <v>0</v>
      </c>
      <c r="EA34" s="42">
        <f t="shared" si="340"/>
        <v>0</v>
      </c>
      <c r="EB34" s="42">
        <f t="shared" si="341"/>
        <v>0</v>
      </c>
      <c r="EC34" s="42">
        <f t="shared" si="342"/>
        <v>0</v>
      </c>
      <c r="ED34" s="42">
        <f t="shared" si="343"/>
        <v>0</v>
      </c>
      <c r="EE34" s="42">
        <f t="shared" si="344"/>
        <v>0</v>
      </c>
      <c r="EF34" s="42">
        <f t="shared" si="345"/>
        <v>0</v>
      </c>
      <c r="EG34" s="42">
        <f t="shared" si="346"/>
        <v>0</v>
      </c>
      <c r="EH34" s="42">
        <f t="shared" si="347"/>
        <v>0</v>
      </c>
      <c r="EI34" s="42">
        <f t="shared" si="348"/>
        <v>0</v>
      </c>
      <c r="EJ34" s="42">
        <f t="shared" si="349"/>
        <v>0</v>
      </c>
      <c r="EK34" s="42">
        <f t="shared" si="350"/>
        <v>0</v>
      </c>
      <c r="EL34" s="42">
        <f t="shared" si="351"/>
        <v>0</v>
      </c>
      <c r="EM34" s="42">
        <f t="shared" si="352"/>
        <v>0</v>
      </c>
      <c r="EN34" s="42">
        <f t="shared" si="353"/>
        <v>0</v>
      </c>
      <c r="EO34" s="42">
        <f t="shared" si="354"/>
        <v>0</v>
      </c>
      <c r="EP34" s="42">
        <f t="shared" si="355"/>
        <v>0</v>
      </c>
      <c r="EQ34" s="42">
        <f t="shared" si="356"/>
        <v>0</v>
      </c>
      <c r="ER34" s="42">
        <f t="shared" si="357"/>
        <v>0</v>
      </c>
      <c r="ES34" s="42">
        <f t="shared" si="358"/>
        <v>0</v>
      </c>
      <c r="ET34" s="42">
        <f t="shared" si="359"/>
        <v>0</v>
      </c>
      <c r="EU34" s="42">
        <f t="shared" si="360"/>
        <v>0</v>
      </c>
      <c r="EV34" s="42">
        <f t="shared" si="361"/>
        <v>0</v>
      </c>
      <c r="EW34" s="42">
        <f t="shared" si="362"/>
        <v>0</v>
      </c>
      <c r="EX34" s="42">
        <f t="shared" si="363"/>
        <v>0</v>
      </c>
      <c r="EY34" s="42">
        <f>SUM(DI34:EX34)</f>
        <v>0</v>
      </c>
      <c r="EZ34" s="42"/>
      <c r="FA34" s="42" t="str">
        <f t="shared" si="364"/>
        <v>-</v>
      </c>
      <c r="FB34" s="42" t="str">
        <f t="shared" si="365"/>
        <v>-</v>
      </c>
      <c r="FC34" s="42"/>
      <c r="FD34" s="42">
        <f t="shared" si="366"/>
        <v>0</v>
      </c>
      <c r="FE34" s="42" t="e">
        <f>IF(T34=#REF!,IF(J34&lt;#REF!,#REF!,FI34),#REF!)</f>
        <v>#REF!</v>
      </c>
      <c r="FF34" s="42" t="e">
        <f>IF(T34=#REF!,IF(J34&lt;#REF!,0,1))</f>
        <v>#REF!</v>
      </c>
      <c r="FG34" s="42" t="e">
        <f>IF(AND(FD34&gt;=21,FD34&lt;&gt;0),FD34,IF(T34&lt;#REF!,"СТОП",FE34+FF34))</f>
        <v>#REF!</v>
      </c>
      <c r="FH34" s="42"/>
      <c r="FI34" s="42">
        <v>15</v>
      </c>
      <c r="FJ34" s="42">
        <v>16</v>
      </c>
      <c r="FK34" s="42"/>
      <c r="FL34" s="44">
        <f t="shared" si="367"/>
        <v>0</v>
      </c>
      <c r="FM34" s="44">
        <f t="shared" si="368"/>
        <v>0</v>
      </c>
      <c r="FN34" s="44">
        <f t="shared" si="369"/>
        <v>0</v>
      </c>
      <c r="FO34" s="44">
        <f t="shared" si="370"/>
        <v>0</v>
      </c>
      <c r="FP34" s="44">
        <f t="shared" si="371"/>
        <v>0</v>
      </c>
      <c r="FQ34" s="44">
        <f t="shared" si="372"/>
        <v>0</v>
      </c>
      <c r="FR34" s="44">
        <f t="shared" si="373"/>
        <v>0</v>
      </c>
      <c r="FS34" s="44">
        <f t="shared" si="374"/>
        <v>0</v>
      </c>
      <c r="FT34" s="44">
        <f t="shared" si="375"/>
        <v>0</v>
      </c>
      <c r="FU34" s="44">
        <f t="shared" si="376"/>
        <v>0</v>
      </c>
      <c r="FV34" s="44">
        <f t="shared" si="377"/>
        <v>0</v>
      </c>
      <c r="FW34" s="44">
        <f t="shared" si="378"/>
        <v>0</v>
      </c>
      <c r="FX34" s="44">
        <f t="shared" si="379"/>
        <v>0</v>
      </c>
      <c r="FY34" s="44">
        <f t="shared" si="380"/>
        <v>0</v>
      </c>
      <c r="FZ34" s="44">
        <f t="shared" si="381"/>
        <v>0</v>
      </c>
      <c r="GA34" s="44">
        <f t="shared" si="382"/>
        <v>0</v>
      </c>
      <c r="GB34" s="44">
        <f t="shared" si="383"/>
        <v>0</v>
      </c>
      <c r="GC34" s="44">
        <f t="shared" si="384"/>
        <v>0</v>
      </c>
      <c r="GD34" s="44">
        <f t="shared" si="385"/>
        <v>0</v>
      </c>
      <c r="GE34" s="44">
        <f t="shared" si="386"/>
        <v>0</v>
      </c>
      <c r="GF34" s="44">
        <f t="shared" si="387"/>
        <v>0</v>
      </c>
      <c r="GG34" s="44">
        <f t="shared" si="388"/>
        <v>0</v>
      </c>
      <c r="GH34" s="44">
        <f>SUM(FL34:GG34)</f>
        <v>0</v>
      </c>
      <c r="GI34" s="44">
        <f t="shared" si="389"/>
        <v>0</v>
      </c>
      <c r="GJ34" s="44">
        <f t="shared" si="390"/>
        <v>0</v>
      </c>
      <c r="GK34" s="44">
        <f t="shared" si="391"/>
        <v>0</v>
      </c>
      <c r="GL34" s="44">
        <f t="shared" si="392"/>
        <v>0</v>
      </c>
      <c r="GM34" s="44">
        <f t="shared" si="393"/>
        <v>0</v>
      </c>
      <c r="GN34" s="44">
        <f t="shared" si="394"/>
        <v>0</v>
      </c>
      <c r="GO34" s="44">
        <f t="shared" si="395"/>
        <v>0</v>
      </c>
      <c r="GP34" s="44">
        <f t="shared" si="396"/>
        <v>0</v>
      </c>
      <c r="GQ34" s="44">
        <f t="shared" si="397"/>
        <v>0</v>
      </c>
      <c r="GR34" s="44">
        <f t="shared" si="398"/>
        <v>0</v>
      </c>
      <c r="GS34" s="44">
        <f t="shared" si="399"/>
        <v>0</v>
      </c>
      <c r="GT34" s="44">
        <f t="shared" si="400"/>
        <v>0</v>
      </c>
      <c r="GU34" s="44">
        <f t="shared" si="401"/>
        <v>0</v>
      </c>
      <c r="GV34" s="44">
        <f t="shared" si="402"/>
        <v>0</v>
      </c>
      <c r="GW34" s="44">
        <f t="shared" si="403"/>
        <v>0</v>
      </c>
      <c r="GX34" s="44">
        <f t="shared" si="404"/>
        <v>0</v>
      </c>
      <c r="GY34" s="44">
        <f t="shared" si="405"/>
        <v>0</v>
      </c>
      <c r="GZ34" s="44">
        <f t="shared" si="406"/>
        <v>0</v>
      </c>
      <c r="HA34" s="44">
        <f t="shared" si="407"/>
        <v>0</v>
      </c>
      <c r="HB34" s="44">
        <f t="shared" si="408"/>
        <v>0</v>
      </c>
      <c r="HC34" s="44">
        <f t="shared" si="409"/>
        <v>0</v>
      </c>
      <c r="HD34" s="44">
        <f t="shared" si="410"/>
        <v>0</v>
      </c>
      <c r="HE34" s="44">
        <f>SUM(GI34:HD34)</f>
        <v>0</v>
      </c>
      <c r="HF34" s="44">
        <f t="shared" si="411"/>
        <v>0</v>
      </c>
      <c r="HG34" s="44">
        <f t="shared" si="412"/>
        <v>0</v>
      </c>
      <c r="HH34" s="44">
        <f t="shared" si="413"/>
        <v>0</v>
      </c>
      <c r="HI34" s="44">
        <f t="shared" si="414"/>
        <v>0</v>
      </c>
      <c r="HJ34" s="44">
        <f t="shared" si="415"/>
        <v>0</v>
      </c>
      <c r="HK34" s="44">
        <f t="shared" si="416"/>
        <v>0</v>
      </c>
      <c r="HL34" s="44">
        <f t="shared" si="417"/>
        <v>0</v>
      </c>
      <c r="HM34" s="44">
        <f t="shared" si="418"/>
        <v>0</v>
      </c>
      <c r="HN34" s="44">
        <f t="shared" si="419"/>
        <v>0</v>
      </c>
      <c r="HO34" s="44">
        <f t="shared" si="420"/>
        <v>0</v>
      </c>
      <c r="HP34" s="44">
        <f t="shared" si="421"/>
        <v>0</v>
      </c>
      <c r="HQ34" s="44">
        <f t="shared" si="422"/>
        <v>0</v>
      </c>
      <c r="HR34" s="44">
        <f t="shared" si="423"/>
        <v>0</v>
      </c>
      <c r="HS34" s="44">
        <f t="shared" si="424"/>
        <v>0</v>
      </c>
      <c r="HT34" s="44">
        <f t="shared" si="425"/>
        <v>0</v>
      </c>
      <c r="HU34" s="44">
        <f t="shared" si="426"/>
        <v>0</v>
      </c>
      <c r="HV34" s="44">
        <f t="shared" si="427"/>
        <v>0</v>
      </c>
      <c r="HW34" s="44">
        <f t="shared" si="428"/>
        <v>0</v>
      </c>
      <c r="HX34" s="44">
        <f t="shared" si="429"/>
        <v>0</v>
      </c>
      <c r="HY34" s="44">
        <f t="shared" si="430"/>
        <v>0</v>
      </c>
      <c r="HZ34" s="44">
        <f t="shared" si="431"/>
        <v>0</v>
      </c>
      <c r="IA34" s="44">
        <f t="shared" si="432"/>
        <v>0</v>
      </c>
      <c r="IB34" s="44">
        <f>SUM(HF34:IA34)</f>
        <v>0</v>
      </c>
      <c r="IC34" s="44">
        <f t="shared" si="433"/>
        <v>0</v>
      </c>
      <c r="ID34" s="44">
        <f t="shared" si="434"/>
        <v>0</v>
      </c>
      <c r="IE34" s="44">
        <f t="shared" si="435"/>
        <v>0</v>
      </c>
      <c r="IF34" s="44">
        <f t="shared" si="436"/>
        <v>0</v>
      </c>
      <c r="IG34" s="44">
        <f t="shared" si="437"/>
        <v>0</v>
      </c>
      <c r="IH34" s="44">
        <f t="shared" si="438"/>
        <v>0</v>
      </c>
      <c r="II34" s="44">
        <f t="shared" si="439"/>
        <v>0</v>
      </c>
      <c r="IJ34" s="44">
        <f t="shared" si="440"/>
        <v>0</v>
      </c>
      <c r="IK34" s="44">
        <f t="shared" si="441"/>
        <v>0</v>
      </c>
      <c r="IL34" s="44">
        <f t="shared" si="442"/>
        <v>0</v>
      </c>
      <c r="IM34" s="44">
        <f t="shared" si="443"/>
        <v>0</v>
      </c>
      <c r="IN34" s="44">
        <f t="shared" si="444"/>
        <v>0</v>
      </c>
      <c r="IO34" s="44">
        <f t="shared" si="445"/>
        <v>0</v>
      </c>
      <c r="IP34" s="44">
        <f t="shared" si="446"/>
        <v>0</v>
      </c>
      <c r="IQ34" s="44">
        <f t="shared" si="447"/>
        <v>0</v>
      </c>
      <c r="IR34" s="44">
        <f t="shared" si="448"/>
        <v>0</v>
      </c>
      <c r="IS34" s="44">
        <f t="shared" si="449"/>
        <v>0</v>
      </c>
      <c r="IT34" s="44">
        <f t="shared" si="450"/>
        <v>0</v>
      </c>
      <c r="IU34" s="44">
        <f t="shared" si="451"/>
        <v>0</v>
      </c>
      <c r="IV34" s="44">
        <f t="shared" si="452"/>
        <v>0</v>
      </c>
    </row>
    <row r="35" spans="1:256" s="3" customFormat="1" ht="99.75" customHeight="1" thickBot="1">
      <c r="A35" s="55">
        <v>25</v>
      </c>
      <c r="B35" s="68">
        <v>28</v>
      </c>
      <c r="C35" s="66" t="s">
        <v>148</v>
      </c>
      <c r="D35" s="58" t="s">
        <v>28</v>
      </c>
      <c r="E35" s="59" t="s">
        <v>149</v>
      </c>
      <c r="F35" s="60" t="s">
        <v>40</v>
      </c>
      <c r="G35" s="58" t="s">
        <v>44</v>
      </c>
      <c r="H35" s="78" t="s">
        <v>55</v>
      </c>
      <c r="I35" s="86">
        <f t="shared" si="228"/>
        <v>0</v>
      </c>
      <c r="J35" s="79" t="s">
        <v>55</v>
      </c>
      <c r="K35" s="86">
        <f t="shared" si="229"/>
        <v>0</v>
      </c>
      <c r="L35" s="78">
        <v>17</v>
      </c>
      <c r="M35" s="86">
        <f t="shared" si="230"/>
        <v>4</v>
      </c>
      <c r="N35" s="79" t="s">
        <v>4</v>
      </c>
      <c r="O35" s="86">
        <f t="shared" si="231"/>
        <v>0</v>
      </c>
      <c r="P35" s="78"/>
      <c r="Q35" s="85">
        <f t="shared" si="225"/>
        <v>0</v>
      </c>
      <c r="R35" s="79"/>
      <c r="S35" s="85">
        <f t="shared" si="226"/>
        <v>0</v>
      </c>
      <c r="T35" s="83">
        <f t="shared" si="227"/>
        <v>4</v>
      </c>
      <c r="U35" s="41">
        <f t="shared" si="232"/>
        <v>0</v>
      </c>
      <c r="V35" s="42"/>
      <c r="W35" s="43"/>
      <c r="X35" s="42">
        <f t="shared" si="233"/>
        <v>0</v>
      </c>
      <c r="Y35" s="42">
        <f t="shared" si="234"/>
        <v>0</v>
      </c>
      <c r="Z35" s="42">
        <f t="shared" si="235"/>
        <v>0</v>
      </c>
      <c r="AA35" s="42">
        <f t="shared" si="236"/>
        <v>0</v>
      </c>
      <c r="AB35" s="42">
        <f t="shared" si="237"/>
        <v>0</v>
      </c>
      <c r="AC35" s="42">
        <f t="shared" si="238"/>
        <v>0</v>
      </c>
      <c r="AD35" s="42">
        <f t="shared" si="239"/>
        <v>0</v>
      </c>
      <c r="AE35" s="42">
        <f t="shared" si="240"/>
        <v>0</v>
      </c>
      <c r="AF35" s="42">
        <f t="shared" si="241"/>
        <v>0</v>
      </c>
      <c r="AG35" s="42">
        <f t="shared" si="242"/>
        <v>0</v>
      </c>
      <c r="AH35" s="42">
        <f t="shared" si="243"/>
        <v>0</v>
      </c>
      <c r="AI35" s="42">
        <f t="shared" si="244"/>
        <v>0</v>
      </c>
      <c r="AJ35" s="42">
        <f t="shared" si="245"/>
        <v>0</v>
      </c>
      <c r="AK35" s="42">
        <f t="shared" si="246"/>
        <v>0</v>
      </c>
      <c r="AL35" s="42">
        <f t="shared" si="247"/>
        <v>0</v>
      </c>
      <c r="AM35" s="42">
        <f t="shared" si="248"/>
        <v>0</v>
      </c>
      <c r="AN35" s="42">
        <f t="shared" si="249"/>
        <v>0</v>
      </c>
      <c r="AO35" s="42">
        <f t="shared" si="250"/>
        <v>0</v>
      </c>
      <c r="AP35" s="42">
        <f t="shared" si="251"/>
        <v>0</v>
      </c>
      <c r="AQ35" s="42">
        <f t="shared" si="252"/>
        <v>0</v>
      </c>
      <c r="AR35" s="42">
        <f t="shared" si="253"/>
        <v>0</v>
      </c>
      <c r="AS35" s="42">
        <f t="shared" si="254"/>
        <v>0</v>
      </c>
      <c r="AT35" s="42">
        <f t="shared" si="255"/>
        <v>0</v>
      </c>
      <c r="AU35" s="42">
        <f t="shared" si="256"/>
        <v>0</v>
      </c>
      <c r="AV35" s="42">
        <f t="shared" si="257"/>
        <v>0</v>
      </c>
      <c r="AW35" s="42">
        <f t="shared" si="258"/>
        <v>0</v>
      </c>
      <c r="AX35" s="42">
        <f t="shared" si="259"/>
        <v>0</v>
      </c>
      <c r="AY35" s="42">
        <f t="shared" si="260"/>
        <v>0</v>
      </c>
      <c r="AZ35" s="42">
        <f t="shared" si="261"/>
        <v>0</v>
      </c>
      <c r="BA35" s="42">
        <f t="shared" si="262"/>
        <v>0</v>
      </c>
      <c r="BB35" s="42">
        <f t="shared" si="263"/>
        <v>0</v>
      </c>
      <c r="BC35" s="42">
        <f t="shared" si="264"/>
        <v>0</v>
      </c>
      <c r="BD35" s="42">
        <f t="shared" si="265"/>
        <v>0</v>
      </c>
      <c r="BE35" s="42">
        <f t="shared" si="266"/>
        <v>0</v>
      </c>
      <c r="BF35" s="42">
        <f t="shared" si="267"/>
        <v>0</v>
      </c>
      <c r="BG35" s="42">
        <f t="shared" si="268"/>
        <v>0</v>
      </c>
      <c r="BH35" s="42">
        <f t="shared" si="269"/>
        <v>0</v>
      </c>
      <c r="BI35" s="42">
        <f t="shared" si="270"/>
        <v>0</v>
      </c>
      <c r="BJ35" s="42">
        <f t="shared" si="271"/>
        <v>0</v>
      </c>
      <c r="BK35" s="42">
        <f t="shared" si="272"/>
        <v>0</v>
      </c>
      <c r="BL35" s="42">
        <f t="shared" si="273"/>
        <v>0</v>
      </c>
      <c r="BM35" s="42">
        <f t="shared" si="274"/>
        <v>0</v>
      </c>
      <c r="BN35" s="42">
        <f t="shared" si="275"/>
        <v>0</v>
      </c>
      <c r="BO35" s="42">
        <f t="shared" si="276"/>
        <v>0</v>
      </c>
      <c r="BP35" s="42">
        <f t="shared" si="277"/>
        <v>0</v>
      </c>
      <c r="BQ35" s="42">
        <f t="shared" si="278"/>
        <v>0</v>
      </c>
      <c r="BR35" s="42">
        <f t="shared" si="279"/>
        <v>0</v>
      </c>
      <c r="BS35" s="42">
        <f t="shared" si="280"/>
        <v>0</v>
      </c>
      <c r="BT35" s="42">
        <f t="shared" si="281"/>
        <v>0</v>
      </c>
      <c r="BU35" s="42">
        <f t="shared" si="282"/>
        <v>0</v>
      </c>
      <c r="BV35" s="42">
        <f t="shared" si="283"/>
        <v>0</v>
      </c>
      <c r="BW35" s="42">
        <f t="shared" si="284"/>
        <v>0</v>
      </c>
      <c r="BX35" s="42">
        <f t="shared" si="285"/>
        <v>0</v>
      </c>
      <c r="BY35" s="42">
        <f t="shared" si="286"/>
        <v>0</v>
      </c>
      <c r="BZ35" s="42">
        <f t="shared" si="287"/>
        <v>0</v>
      </c>
      <c r="CA35" s="42">
        <f t="shared" si="288"/>
        <v>0</v>
      </c>
      <c r="CB35" s="42">
        <f t="shared" si="289"/>
        <v>0</v>
      </c>
      <c r="CC35" s="42">
        <f t="shared" si="290"/>
        <v>0</v>
      </c>
      <c r="CD35" s="42">
        <f t="shared" si="291"/>
        <v>0</v>
      </c>
      <c r="CE35" s="42">
        <f t="shared" si="292"/>
        <v>0</v>
      </c>
      <c r="CF35" s="42">
        <f t="shared" si="293"/>
        <v>0</v>
      </c>
      <c r="CG35" s="42">
        <f t="shared" si="294"/>
        <v>0</v>
      </c>
      <c r="CH35" s="42">
        <f t="shared" si="295"/>
        <v>0</v>
      </c>
      <c r="CI35" s="42">
        <f t="shared" si="296"/>
        <v>0</v>
      </c>
      <c r="CJ35" s="42">
        <f t="shared" si="297"/>
        <v>0</v>
      </c>
      <c r="CK35" s="42">
        <f t="shared" si="298"/>
        <v>0</v>
      </c>
      <c r="CL35" s="42">
        <f t="shared" si="299"/>
        <v>0</v>
      </c>
      <c r="CM35" s="42">
        <f t="shared" si="300"/>
        <v>0</v>
      </c>
      <c r="CN35" s="42">
        <f t="shared" si="301"/>
        <v>0</v>
      </c>
      <c r="CO35" s="42">
        <f t="shared" si="302"/>
        <v>0</v>
      </c>
      <c r="CP35" s="42">
        <f t="shared" si="303"/>
        <v>0</v>
      </c>
      <c r="CQ35" s="42">
        <f t="shared" si="304"/>
        <v>0</v>
      </c>
      <c r="CR35" s="42">
        <f t="shared" si="305"/>
        <v>0</v>
      </c>
      <c r="CS35" s="42">
        <f t="shared" si="306"/>
        <v>0</v>
      </c>
      <c r="CT35" s="42">
        <f t="shared" si="307"/>
        <v>0</v>
      </c>
      <c r="CU35" s="42">
        <f t="shared" si="308"/>
        <v>0</v>
      </c>
      <c r="CV35" s="42">
        <f t="shared" si="309"/>
        <v>0</v>
      </c>
      <c r="CW35" s="42">
        <f t="shared" si="310"/>
        <v>0</v>
      </c>
      <c r="CX35" s="42">
        <f t="shared" si="311"/>
        <v>0</v>
      </c>
      <c r="CY35" s="42">
        <f t="shared" si="312"/>
        <v>0</v>
      </c>
      <c r="CZ35" s="42">
        <f t="shared" si="313"/>
        <v>0</v>
      </c>
      <c r="DA35" s="42">
        <f t="shared" si="314"/>
        <v>0</v>
      </c>
      <c r="DB35" s="42">
        <f t="shared" si="315"/>
        <v>0</v>
      </c>
      <c r="DC35" s="42">
        <f t="shared" si="316"/>
        <v>0</v>
      </c>
      <c r="DD35" s="42">
        <f t="shared" si="317"/>
        <v>0</v>
      </c>
      <c r="DE35" s="42">
        <f t="shared" si="318"/>
        <v>0</v>
      </c>
      <c r="DF35" s="42">
        <f t="shared" si="319"/>
        <v>0</v>
      </c>
      <c r="DG35" s="42">
        <f t="shared" si="320"/>
        <v>0</v>
      </c>
      <c r="DH35" s="42">
        <f t="shared" si="321"/>
        <v>0</v>
      </c>
      <c r="DI35" s="42">
        <f t="shared" si="322"/>
        <v>0</v>
      </c>
      <c r="DJ35" s="42">
        <f t="shared" si="323"/>
        <v>0</v>
      </c>
      <c r="DK35" s="42">
        <f t="shared" si="324"/>
        <v>0</v>
      </c>
      <c r="DL35" s="42">
        <f t="shared" si="325"/>
        <v>0</v>
      </c>
      <c r="DM35" s="42">
        <f t="shared" si="326"/>
        <v>0</v>
      </c>
      <c r="DN35" s="42">
        <f t="shared" si="327"/>
        <v>0</v>
      </c>
      <c r="DO35" s="42">
        <f t="shared" si="328"/>
        <v>0</v>
      </c>
      <c r="DP35" s="42">
        <f t="shared" si="329"/>
        <v>0</v>
      </c>
      <c r="DQ35" s="42">
        <f t="shared" si="330"/>
        <v>0</v>
      </c>
      <c r="DR35" s="42">
        <f t="shared" si="331"/>
        <v>0</v>
      </c>
      <c r="DS35" s="42">
        <f t="shared" si="332"/>
        <v>0</v>
      </c>
      <c r="DT35" s="42">
        <f t="shared" si="333"/>
        <v>0</v>
      </c>
      <c r="DU35" s="42">
        <f t="shared" si="334"/>
        <v>0</v>
      </c>
      <c r="DV35" s="42">
        <f t="shared" si="335"/>
        <v>0</v>
      </c>
      <c r="DW35" s="42">
        <f t="shared" si="336"/>
        <v>0</v>
      </c>
      <c r="DX35" s="42">
        <f t="shared" si="337"/>
        <v>0</v>
      </c>
      <c r="DY35" s="42">
        <f t="shared" si="338"/>
        <v>0</v>
      </c>
      <c r="DZ35" s="42">
        <f t="shared" si="339"/>
        <v>0</v>
      </c>
      <c r="EA35" s="42">
        <f t="shared" si="340"/>
        <v>0</v>
      </c>
      <c r="EB35" s="42">
        <f t="shared" si="341"/>
        <v>0</v>
      </c>
      <c r="EC35" s="42">
        <f t="shared" si="342"/>
        <v>0</v>
      </c>
      <c r="ED35" s="42">
        <f t="shared" si="343"/>
        <v>0</v>
      </c>
      <c r="EE35" s="42">
        <f t="shared" si="344"/>
        <v>0</v>
      </c>
      <c r="EF35" s="42">
        <f t="shared" si="345"/>
        <v>0</v>
      </c>
      <c r="EG35" s="42">
        <f t="shared" si="346"/>
        <v>0</v>
      </c>
      <c r="EH35" s="42">
        <f t="shared" si="347"/>
        <v>0</v>
      </c>
      <c r="EI35" s="42">
        <f t="shared" si="348"/>
        <v>0</v>
      </c>
      <c r="EJ35" s="42">
        <f t="shared" si="349"/>
        <v>0</v>
      </c>
      <c r="EK35" s="42">
        <f t="shared" si="350"/>
        <v>0</v>
      </c>
      <c r="EL35" s="42">
        <f t="shared" si="351"/>
        <v>0</v>
      </c>
      <c r="EM35" s="42">
        <f t="shared" si="352"/>
        <v>0</v>
      </c>
      <c r="EN35" s="42">
        <f t="shared" si="353"/>
        <v>0</v>
      </c>
      <c r="EO35" s="42">
        <f t="shared" si="354"/>
        <v>0</v>
      </c>
      <c r="EP35" s="42">
        <f t="shared" si="355"/>
        <v>0</v>
      </c>
      <c r="EQ35" s="42">
        <f t="shared" si="356"/>
        <v>0</v>
      </c>
      <c r="ER35" s="42">
        <f t="shared" si="357"/>
        <v>0</v>
      </c>
      <c r="ES35" s="42">
        <f t="shared" si="358"/>
        <v>0</v>
      </c>
      <c r="ET35" s="42">
        <f t="shared" si="359"/>
        <v>0</v>
      </c>
      <c r="EU35" s="42">
        <f t="shared" si="360"/>
        <v>0</v>
      </c>
      <c r="EV35" s="42">
        <f t="shared" si="361"/>
        <v>0</v>
      </c>
      <c r="EW35" s="42">
        <f t="shared" si="362"/>
        <v>0</v>
      </c>
      <c r="EX35" s="42">
        <f t="shared" si="363"/>
        <v>0</v>
      </c>
      <c r="EY35" s="42">
        <f>SUM(DI35:EX35)</f>
        <v>0</v>
      </c>
      <c r="EZ35" s="42"/>
      <c r="FA35" s="42" t="str">
        <f t="shared" si="364"/>
        <v>-</v>
      </c>
      <c r="FB35" s="42" t="str">
        <f t="shared" si="365"/>
        <v>-</v>
      </c>
      <c r="FC35" s="42"/>
      <c r="FD35" s="42">
        <f t="shared" si="366"/>
        <v>0</v>
      </c>
      <c r="FE35" s="42" t="e">
        <f>IF(T35=#REF!,IF(J35&lt;#REF!,#REF!,FI35),#REF!)</f>
        <v>#REF!</v>
      </c>
      <c r="FF35" s="42" t="e">
        <f>IF(T35=#REF!,IF(J35&lt;#REF!,0,1))</f>
        <v>#REF!</v>
      </c>
      <c r="FG35" s="42" t="e">
        <f>IF(AND(FD35&gt;=21,FD35&lt;&gt;0),FD35,IF(T35&lt;#REF!,"СТОП",FE35+FF35))</f>
        <v>#REF!</v>
      </c>
      <c r="FH35" s="42"/>
      <c r="FI35" s="42">
        <v>15</v>
      </c>
      <c r="FJ35" s="42">
        <v>16</v>
      </c>
      <c r="FK35" s="42"/>
      <c r="FL35" s="44">
        <f t="shared" si="367"/>
        <v>0</v>
      </c>
      <c r="FM35" s="44">
        <f t="shared" si="368"/>
        <v>0</v>
      </c>
      <c r="FN35" s="44">
        <f t="shared" si="369"/>
        <v>0</v>
      </c>
      <c r="FO35" s="44">
        <f t="shared" si="370"/>
        <v>0</v>
      </c>
      <c r="FP35" s="44">
        <f t="shared" si="371"/>
        <v>0</v>
      </c>
      <c r="FQ35" s="44">
        <f t="shared" si="372"/>
        <v>0</v>
      </c>
      <c r="FR35" s="44">
        <f t="shared" si="373"/>
        <v>0</v>
      </c>
      <c r="FS35" s="44">
        <f t="shared" si="374"/>
        <v>0</v>
      </c>
      <c r="FT35" s="44">
        <f t="shared" si="375"/>
        <v>0</v>
      </c>
      <c r="FU35" s="44">
        <f t="shared" si="376"/>
        <v>0</v>
      </c>
      <c r="FV35" s="44">
        <f t="shared" si="377"/>
        <v>0</v>
      </c>
      <c r="FW35" s="44">
        <f t="shared" si="378"/>
        <v>0</v>
      </c>
      <c r="FX35" s="44">
        <f t="shared" si="379"/>
        <v>0</v>
      </c>
      <c r="FY35" s="44">
        <f t="shared" si="380"/>
        <v>0</v>
      </c>
      <c r="FZ35" s="44">
        <f t="shared" si="381"/>
        <v>0</v>
      </c>
      <c r="GA35" s="44">
        <f t="shared" si="382"/>
        <v>0</v>
      </c>
      <c r="GB35" s="44">
        <f t="shared" si="383"/>
        <v>0</v>
      </c>
      <c r="GC35" s="44">
        <f t="shared" si="384"/>
        <v>0</v>
      </c>
      <c r="GD35" s="44">
        <f t="shared" si="385"/>
        <v>0</v>
      </c>
      <c r="GE35" s="44">
        <f t="shared" si="386"/>
        <v>0</v>
      </c>
      <c r="GF35" s="44">
        <f t="shared" si="387"/>
        <v>0</v>
      </c>
      <c r="GG35" s="44">
        <f t="shared" si="388"/>
        <v>0</v>
      </c>
      <c r="GH35" s="44">
        <f>SUM(FL35:GG35)</f>
        <v>0</v>
      </c>
      <c r="GI35" s="44">
        <f t="shared" si="389"/>
        <v>0</v>
      </c>
      <c r="GJ35" s="44">
        <f t="shared" si="390"/>
        <v>0</v>
      </c>
      <c r="GK35" s="44">
        <f t="shared" si="391"/>
        <v>0</v>
      </c>
      <c r="GL35" s="44">
        <f t="shared" si="392"/>
        <v>0</v>
      </c>
      <c r="GM35" s="44">
        <f t="shared" si="393"/>
        <v>0</v>
      </c>
      <c r="GN35" s="44">
        <f t="shared" si="394"/>
        <v>0</v>
      </c>
      <c r="GO35" s="44">
        <f t="shared" si="395"/>
        <v>0</v>
      </c>
      <c r="GP35" s="44">
        <f t="shared" si="396"/>
        <v>0</v>
      </c>
      <c r="GQ35" s="44">
        <f t="shared" si="397"/>
        <v>0</v>
      </c>
      <c r="GR35" s="44">
        <f t="shared" si="398"/>
        <v>0</v>
      </c>
      <c r="GS35" s="44">
        <f t="shared" si="399"/>
        <v>0</v>
      </c>
      <c r="GT35" s="44">
        <f t="shared" si="400"/>
        <v>0</v>
      </c>
      <c r="GU35" s="44">
        <f t="shared" si="401"/>
        <v>0</v>
      </c>
      <c r="GV35" s="44">
        <f t="shared" si="402"/>
        <v>0</v>
      </c>
      <c r="GW35" s="44">
        <f t="shared" si="403"/>
        <v>0</v>
      </c>
      <c r="GX35" s="44">
        <f t="shared" si="404"/>
        <v>0</v>
      </c>
      <c r="GY35" s="44">
        <f t="shared" si="405"/>
        <v>0</v>
      </c>
      <c r="GZ35" s="44">
        <f t="shared" si="406"/>
        <v>0</v>
      </c>
      <c r="HA35" s="44">
        <f t="shared" si="407"/>
        <v>0</v>
      </c>
      <c r="HB35" s="44">
        <f t="shared" si="408"/>
        <v>0</v>
      </c>
      <c r="HC35" s="44">
        <f t="shared" si="409"/>
        <v>0</v>
      </c>
      <c r="HD35" s="44">
        <f t="shared" si="410"/>
        <v>0</v>
      </c>
      <c r="HE35" s="44">
        <f>SUM(GI35:HD35)</f>
        <v>0</v>
      </c>
      <c r="HF35" s="44">
        <f t="shared" si="411"/>
        <v>0</v>
      </c>
      <c r="HG35" s="44">
        <f t="shared" si="412"/>
        <v>0</v>
      </c>
      <c r="HH35" s="44">
        <f t="shared" si="413"/>
        <v>0</v>
      </c>
      <c r="HI35" s="44">
        <f t="shared" si="414"/>
        <v>0</v>
      </c>
      <c r="HJ35" s="44">
        <f t="shared" si="415"/>
        <v>0</v>
      </c>
      <c r="HK35" s="44">
        <f t="shared" si="416"/>
        <v>0</v>
      </c>
      <c r="HL35" s="44">
        <f t="shared" si="417"/>
        <v>0</v>
      </c>
      <c r="HM35" s="44">
        <f t="shared" si="418"/>
        <v>0</v>
      </c>
      <c r="HN35" s="44">
        <f t="shared" si="419"/>
        <v>0</v>
      </c>
      <c r="HO35" s="44">
        <f t="shared" si="420"/>
        <v>0</v>
      </c>
      <c r="HP35" s="44">
        <f t="shared" si="421"/>
        <v>0</v>
      </c>
      <c r="HQ35" s="44">
        <f t="shared" si="422"/>
        <v>0</v>
      </c>
      <c r="HR35" s="44">
        <f t="shared" si="423"/>
        <v>0</v>
      </c>
      <c r="HS35" s="44">
        <f t="shared" si="424"/>
        <v>0</v>
      </c>
      <c r="HT35" s="44">
        <f t="shared" si="425"/>
        <v>0</v>
      </c>
      <c r="HU35" s="44">
        <f t="shared" si="426"/>
        <v>0</v>
      </c>
      <c r="HV35" s="44">
        <f t="shared" si="427"/>
        <v>0</v>
      </c>
      <c r="HW35" s="44">
        <f t="shared" si="428"/>
        <v>0</v>
      </c>
      <c r="HX35" s="44">
        <f t="shared" si="429"/>
        <v>0</v>
      </c>
      <c r="HY35" s="44">
        <f t="shared" si="430"/>
        <v>0</v>
      </c>
      <c r="HZ35" s="44">
        <f t="shared" si="431"/>
        <v>0</v>
      </c>
      <c r="IA35" s="44">
        <f t="shared" si="432"/>
        <v>0</v>
      </c>
      <c r="IB35" s="44">
        <f>SUM(HF35:IA35)</f>
        <v>0</v>
      </c>
      <c r="IC35" s="44">
        <f t="shared" si="433"/>
        <v>0</v>
      </c>
      <c r="ID35" s="44">
        <f t="shared" si="434"/>
        <v>0</v>
      </c>
      <c r="IE35" s="44">
        <f t="shared" si="435"/>
        <v>0</v>
      </c>
      <c r="IF35" s="44">
        <f t="shared" si="436"/>
        <v>0</v>
      </c>
      <c r="IG35" s="44">
        <f t="shared" si="437"/>
        <v>0</v>
      </c>
      <c r="IH35" s="44">
        <f t="shared" si="438"/>
        <v>0</v>
      </c>
      <c r="II35" s="44">
        <f t="shared" si="439"/>
        <v>0</v>
      </c>
      <c r="IJ35" s="44">
        <f t="shared" si="440"/>
        <v>0</v>
      </c>
      <c r="IK35" s="44">
        <f t="shared" si="441"/>
        <v>0</v>
      </c>
      <c r="IL35" s="44">
        <f t="shared" si="442"/>
        <v>0</v>
      </c>
      <c r="IM35" s="44">
        <f t="shared" si="443"/>
        <v>0</v>
      </c>
      <c r="IN35" s="44">
        <f t="shared" si="444"/>
        <v>0</v>
      </c>
      <c r="IO35" s="44">
        <f t="shared" si="445"/>
        <v>0</v>
      </c>
      <c r="IP35" s="44">
        <f t="shared" si="446"/>
        <v>0</v>
      </c>
      <c r="IQ35" s="44">
        <f t="shared" si="447"/>
        <v>0</v>
      </c>
      <c r="IR35" s="44">
        <f t="shared" si="448"/>
        <v>0</v>
      </c>
      <c r="IS35" s="44">
        <f t="shared" si="449"/>
        <v>0</v>
      </c>
      <c r="IT35" s="44">
        <f t="shared" si="450"/>
        <v>0</v>
      </c>
      <c r="IU35" s="44">
        <f t="shared" si="451"/>
        <v>0</v>
      </c>
      <c r="IV35" s="44">
        <f t="shared" si="452"/>
        <v>0</v>
      </c>
    </row>
    <row r="36" spans="1:256" s="3" customFormat="1" ht="99.75" customHeight="1" thickBot="1">
      <c r="A36" s="61"/>
      <c r="B36" s="68">
        <v>26</v>
      </c>
      <c r="C36" s="93" t="s">
        <v>174</v>
      </c>
      <c r="D36" s="58" t="s">
        <v>26</v>
      </c>
      <c r="E36" s="59" t="s">
        <v>175</v>
      </c>
      <c r="F36" s="60" t="s">
        <v>176</v>
      </c>
      <c r="G36" s="58" t="s">
        <v>36</v>
      </c>
      <c r="H36" s="96"/>
      <c r="I36" s="86"/>
      <c r="J36" s="97"/>
      <c r="K36" s="86"/>
      <c r="L36" s="96"/>
      <c r="M36" s="86"/>
      <c r="N36" s="97"/>
      <c r="O36" s="86"/>
      <c r="P36" s="96"/>
      <c r="Q36" s="85">
        <f t="shared" si="225"/>
        <v>0</v>
      </c>
      <c r="R36" s="97"/>
      <c r="S36" s="85">
        <f t="shared" si="226"/>
        <v>0</v>
      </c>
      <c r="T36" s="83">
        <f t="shared" si="227"/>
        <v>0</v>
      </c>
      <c r="U36" s="41"/>
      <c r="V36" s="42"/>
      <c r="W36" s="43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3" customFormat="1" ht="99.75" customHeight="1" thickBot="1">
      <c r="A37" s="55"/>
      <c r="B37" s="72">
        <v>67</v>
      </c>
      <c r="C37" s="107" t="s">
        <v>182</v>
      </c>
      <c r="D37" s="71" t="s">
        <v>26</v>
      </c>
      <c r="E37" s="74" t="s">
        <v>181</v>
      </c>
      <c r="F37" s="75" t="s">
        <v>183</v>
      </c>
      <c r="G37" s="71" t="s">
        <v>44</v>
      </c>
      <c r="H37" s="80"/>
      <c r="I37" s="86"/>
      <c r="J37" s="81"/>
      <c r="K37" s="86"/>
      <c r="L37" s="80"/>
      <c r="M37" s="86"/>
      <c r="N37" s="81"/>
      <c r="O37" s="86"/>
      <c r="P37" s="80"/>
      <c r="Q37" s="85">
        <f t="shared" si="225"/>
        <v>0</v>
      </c>
      <c r="R37" s="81"/>
      <c r="S37" s="85">
        <f t="shared" si="226"/>
        <v>0</v>
      </c>
      <c r="T37" s="83">
        <f t="shared" si="227"/>
        <v>0</v>
      </c>
      <c r="U37" s="41">
        <f>I37+K37</f>
        <v>0</v>
      </c>
      <c r="V37" s="42"/>
      <c r="W37" s="43"/>
      <c r="X37" s="42">
        <f>IF(H37=1,25,0)</f>
        <v>0</v>
      </c>
      <c r="Y37" s="42">
        <f>IF(H37=2,22,0)</f>
        <v>0</v>
      </c>
      <c r="Z37" s="42">
        <f>IF(H37=3,20,0)</f>
        <v>0</v>
      </c>
      <c r="AA37" s="42">
        <f>IF(H37=4,18,0)</f>
        <v>0</v>
      </c>
      <c r="AB37" s="42">
        <f>IF(H37=5,16,0)</f>
        <v>0</v>
      </c>
      <c r="AC37" s="42">
        <f>IF(H37=6,15,0)</f>
        <v>0</v>
      </c>
      <c r="AD37" s="42">
        <f>IF(H37=7,14,0)</f>
        <v>0</v>
      </c>
      <c r="AE37" s="42">
        <f>IF(H37=8,13,0)</f>
        <v>0</v>
      </c>
      <c r="AF37" s="42">
        <f>IF(H37=9,12,0)</f>
        <v>0</v>
      </c>
      <c r="AG37" s="42">
        <f>IF(H37=10,11,0)</f>
        <v>0</v>
      </c>
      <c r="AH37" s="42">
        <f>IF(H37=11,10,0)</f>
        <v>0</v>
      </c>
      <c r="AI37" s="42">
        <f>IF(H37=12,9,0)</f>
        <v>0</v>
      </c>
      <c r="AJ37" s="42">
        <f>IF(H37=13,8,0)</f>
        <v>0</v>
      </c>
      <c r="AK37" s="42">
        <f>IF(H37=14,7,0)</f>
        <v>0</v>
      </c>
      <c r="AL37" s="42">
        <f>IF(H37=15,6,0)</f>
        <v>0</v>
      </c>
      <c r="AM37" s="42">
        <f>IF(H37=16,5,0)</f>
        <v>0</v>
      </c>
      <c r="AN37" s="42">
        <f>IF(H37=17,4,0)</f>
        <v>0</v>
      </c>
      <c r="AO37" s="42">
        <f>IF(H37=18,3,0)</f>
        <v>0</v>
      </c>
      <c r="AP37" s="42">
        <f>IF(H37=19,2,0)</f>
        <v>0</v>
      </c>
      <c r="AQ37" s="42">
        <f>IF(H37=20,1,0)</f>
        <v>0</v>
      </c>
      <c r="AR37" s="42">
        <f>IF(H37&gt;20,0,0)</f>
        <v>0</v>
      </c>
      <c r="AS37" s="42">
        <f>IF(H37="сх",0,0)</f>
        <v>0</v>
      </c>
      <c r="AT37" s="42">
        <f>SUM(X37:AR37)</f>
        <v>0</v>
      </c>
      <c r="AU37" s="42">
        <f>IF(J37=1,25,0)</f>
        <v>0</v>
      </c>
      <c r="AV37" s="42">
        <f>IF(J37=2,22,0)</f>
        <v>0</v>
      </c>
      <c r="AW37" s="42">
        <f>IF(J37=3,20,0)</f>
        <v>0</v>
      </c>
      <c r="AX37" s="42">
        <f>IF(J37=4,18,0)</f>
        <v>0</v>
      </c>
      <c r="AY37" s="42">
        <f>IF(J37=5,16,0)</f>
        <v>0</v>
      </c>
      <c r="AZ37" s="42">
        <f>IF(J37=6,15,0)</f>
        <v>0</v>
      </c>
      <c r="BA37" s="42">
        <f>IF(J37=7,14,0)</f>
        <v>0</v>
      </c>
      <c r="BB37" s="42">
        <f>IF(J37=8,13,0)</f>
        <v>0</v>
      </c>
      <c r="BC37" s="42">
        <f>IF(J37=9,12,0)</f>
        <v>0</v>
      </c>
      <c r="BD37" s="42">
        <f>IF(J37=10,11,0)</f>
        <v>0</v>
      </c>
      <c r="BE37" s="42">
        <f>IF(J37=11,10,0)</f>
        <v>0</v>
      </c>
      <c r="BF37" s="42">
        <f>IF(J37=12,9,0)</f>
        <v>0</v>
      </c>
      <c r="BG37" s="42">
        <f>IF(J37=13,8,0)</f>
        <v>0</v>
      </c>
      <c r="BH37" s="42">
        <f>IF(J37=14,7,0)</f>
        <v>0</v>
      </c>
      <c r="BI37" s="42">
        <f>IF(J37=15,6,0)</f>
        <v>0</v>
      </c>
      <c r="BJ37" s="42">
        <f>IF(J37=16,5,0)</f>
        <v>0</v>
      </c>
      <c r="BK37" s="42">
        <f>IF(J37=17,4,0)</f>
        <v>0</v>
      </c>
      <c r="BL37" s="42">
        <f>IF(J37=18,3,0)</f>
        <v>0</v>
      </c>
      <c r="BM37" s="42">
        <f>IF(J37=19,2,0)</f>
        <v>0</v>
      </c>
      <c r="BN37" s="42">
        <f>IF(J37=20,1,0)</f>
        <v>0</v>
      </c>
      <c r="BO37" s="42">
        <f>IF(J37&gt;20,0,0)</f>
        <v>0</v>
      </c>
      <c r="BP37" s="42">
        <f>IF(J37="сх",0,0)</f>
        <v>0</v>
      </c>
      <c r="BQ37" s="42">
        <f>SUM(AU37:BO37)</f>
        <v>0</v>
      </c>
      <c r="BR37" s="42">
        <f>IF(H37=1,45,0)</f>
        <v>0</v>
      </c>
      <c r="BS37" s="42">
        <f>IF(H37=2,42,0)</f>
        <v>0</v>
      </c>
      <c r="BT37" s="42">
        <f>IF(H37=3,40,0)</f>
        <v>0</v>
      </c>
      <c r="BU37" s="42">
        <f>IF(H37=4,38,0)</f>
        <v>0</v>
      </c>
      <c r="BV37" s="42">
        <f>IF(H37=5,36,0)</f>
        <v>0</v>
      </c>
      <c r="BW37" s="42">
        <f>IF(H37=6,35,0)</f>
        <v>0</v>
      </c>
      <c r="BX37" s="42">
        <f>IF(H37=7,34,0)</f>
        <v>0</v>
      </c>
      <c r="BY37" s="42">
        <f>IF(H37=8,33,0)</f>
        <v>0</v>
      </c>
      <c r="BZ37" s="42">
        <f>IF(H37=9,32,0)</f>
        <v>0</v>
      </c>
      <c r="CA37" s="42">
        <f>IF(H37=10,31,0)</f>
        <v>0</v>
      </c>
      <c r="CB37" s="42">
        <f>IF(H37=11,30,0)</f>
        <v>0</v>
      </c>
      <c r="CC37" s="42">
        <f>IF(H37=12,29,0)</f>
        <v>0</v>
      </c>
      <c r="CD37" s="42">
        <f>IF(H37=13,28,0)</f>
        <v>0</v>
      </c>
      <c r="CE37" s="42">
        <f>IF(H37=14,27,0)</f>
        <v>0</v>
      </c>
      <c r="CF37" s="42">
        <f>IF(H37=15,26,0)</f>
        <v>0</v>
      </c>
      <c r="CG37" s="42">
        <f>IF(H37=16,25,0)</f>
        <v>0</v>
      </c>
      <c r="CH37" s="42">
        <f>IF(H37=17,24,0)</f>
        <v>0</v>
      </c>
      <c r="CI37" s="42">
        <f>IF(H37=18,23,0)</f>
        <v>0</v>
      </c>
      <c r="CJ37" s="42">
        <f>IF(H37=19,22,0)</f>
        <v>0</v>
      </c>
      <c r="CK37" s="42">
        <f>IF(H37=20,21,0)</f>
        <v>0</v>
      </c>
      <c r="CL37" s="42">
        <f>IF(H37=21,20,0)</f>
        <v>0</v>
      </c>
      <c r="CM37" s="42">
        <f>IF(H37=22,19,0)</f>
        <v>0</v>
      </c>
      <c r="CN37" s="42">
        <f>IF(H37=23,18,0)</f>
        <v>0</v>
      </c>
      <c r="CO37" s="42">
        <f>IF(H37=24,17,0)</f>
        <v>0</v>
      </c>
      <c r="CP37" s="42">
        <f>IF(H37=25,16,0)</f>
        <v>0</v>
      </c>
      <c r="CQ37" s="42">
        <f>IF(H37=26,15,0)</f>
        <v>0</v>
      </c>
      <c r="CR37" s="42">
        <f>IF(H37=27,14,0)</f>
        <v>0</v>
      </c>
      <c r="CS37" s="42">
        <f>IF(H37=28,13,0)</f>
        <v>0</v>
      </c>
      <c r="CT37" s="42">
        <f>IF(H37=29,12,0)</f>
        <v>0</v>
      </c>
      <c r="CU37" s="42">
        <f>IF(H37=30,11,0)</f>
        <v>0</v>
      </c>
      <c r="CV37" s="42">
        <f>IF(H37=31,10,0)</f>
        <v>0</v>
      </c>
      <c r="CW37" s="42">
        <f>IF(H37=32,9,0)</f>
        <v>0</v>
      </c>
      <c r="CX37" s="42">
        <f>IF(H37=33,8,0)</f>
        <v>0</v>
      </c>
      <c r="CY37" s="42">
        <f>IF(H37=34,7,0)</f>
        <v>0</v>
      </c>
      <c r="CZ37" s="42">
        <f>IF(H37=35,6,0)</f>
        <v>0</v>
      </c>
      <c r="DA37" s="42">
        <f>IF(H37=36,5,0)</f>
        <v>0</v>
      </c>
      <c r="DB37" s="42">
        <f>IF(H37=37,4,0)</f>
        <v>0</v>
      </c>
      <c r="DC37" s="42">
        <f>IF(H37=38,3,0)</f>
        <v>0</v>
      </c>
      <c r="DD37" s="42">
        <f>IF(H37=39,2,0)</f>
        <v>0</v>
      </c>
      <c r="DE37" s="42">
        <f>IF(H37=40,1,0)</f>
        <v>0</v>
      </c>
      <c r="DF37" s="42">
        <f>IF(H37&gt;20,0,0)</f>
        <v>0</v>
      </c>
      <c r="DG37" s="42">
        <f>IF(H37="сх",0,0)</f>
        <v>0</v>
      </c>
      <c r="DH37" s="42">
        <f>SUM(BR37:DG37)</f>
        <v>0</v>
      </c>
      <c r="DI37" s="42">
        <f>IF(J37=1,45,0)</f>
        <v>0</v>
      </c>
      <c r="DJ37" s="42">
        <f>IF(J37=2,42,0)</f>
        <v>0</v>
      </c>
      <c r="DK37" s="42">
        <f>IF(J37=3,40,0)</f>
        <v>0</v>
      </c>
      <c r="DL37" s="42">
        <f>IF(J37=4,38,0)</f>
        <v>0</v>
      </c>
      <c r="DM37" s="42">
        <f>IF(J37=5,36,0)</f>
        <v>0</v>
      </c>
      <c r="DN37" s="42">
        <f>IF(J37=6,35,0)</f>
        <v>0</v>
      </c>
      <c r="DO37" s="42">
        <f>IF(J37=7,34,0)</f>
        <v>0</v>
      </c>
      <c r="DP37" s="42">
        <f>IF(J37=8,33,0)</f>
        <v>0</v>
      </c>
      <c r="DQ37" s="42">
        <f>IF(J37=9,32,0)</f>
        <v>0</v>
      </c>
      <c r="DR37" s="42">
        <f>IF(J37=10,31,0)</f>
        <v>0</v>
      </c>
      <c r="DS37" s="42">
        <f>IF(J37=11,30,0)</f>
        <v>0</v>
      </c>
      <c r="DT37" s="42">
        <f>IF(J37=12,29,0)</f>
        <v>0</v>
      </c>
      <c r="DU37" s="42">
        <f>IF(J37=13,28,0)</f>
        <v>0</v>
      </c>
      <c r="DV37" s="42">
        <f>IF(J37=14,27,0)</f>
        <v>0</v>
      </c>
      <c r="DW37" s="42">
        <f>IF(J37=15,26,0)</f>
        <v>0</v>
      </c>
      <c r="DX37" s="42">
        <f>IF(J37=16,25,0)</f>
        <v>0</v>
      </c>
      <c r="DY37" s="42">
        <f>IF(J37=17,24,0)</f>
        <v>0</v>
      </c>
      <c r="DZ37" s="42">
        <f>IF(J37=18,23,0)</f>
        <v>0</v>
      </c>
      <c r="EA37" s="42">
        <f>IF(J37=19,22,0)</f>
        <v>0</v>
      </c>
      <c r="EB37" s="42">
        <f>IF(J37=20,21,0)</f>
        <v>0</v>
      </c>
      <c r="EC37" s="42">
        <f>IF(J37=21,20,0)</f>
        <v>0</v>
      </c>
      <c r="ED37" s="42">
        <f>IF(J37=22,19,0)</f>
        <v>0</v>
      </c>
      <c r="EE37" s="42">
        <f>IF(J37=23,18,0)</f>
        <v>0</v>
      </c>
      <c r="EF37" s="42">
        <f>IF(J37=24,17,0)</f>
        <v>0</v>
      </c>
      <c r="EG37" s="42">
        <f>IF(J37=25,16,0)</f>
        <v>0</v>
      </c>
      <c r="EH37" s="42">
        <f>IF(J37=26,15,0)</f>
        <v>0</v>
      </c>
      <c r="EI37" s="42">
        <f>IF(J37=27,14,0)</f>
        <v>0</v>
      </c>
      <c r="EJ37" s="42">
        <f>IF(J37=28,13,0)</f>
        <v>0</v>
      </c>
      <c r="EK37" s="42">
        <f>IF(J37=29,12,0)</f>
        <v>0</v>
      </c>
      <c r="EL37" s="42">
        <f>IF(J37=30,11,0)</f>
        <v>0</v>
      </c>
      <c r="EM37" s="42">
        <f>IF(J37=31,10,0)</f>
        <v>0</v>
      </c>
      <c r="EN37" s="42">
        <f>IF(J37=32,9,0)</f>
        <v>0</v>
      </c>
      <c r="EO37" s="42">
        <f>IF(J37=33,8,0)</f>
        <v>0</v>
      </c>
      <c r="EP37" s="42">
        <f>IF(J37=34,7,0)</f>
        <v>0</v>
      </c>
      <c r="EQ37" s="42">
        <f>IF(J37=35,6,0)</f>
        <v>0</v>
      </c>
      <c r="ER37" s="42">
        <f>IF(J37=36,5,0)</f>
        <v>0</v>
      </c>
      <c r="ES37" s="42">
        <f>IF(J37=37,4,0)</f>
        <v>0</v>
      </c>
      <c r="ET37" s="42">
        <f>IF(J37=38,3,0)</f>
        <v>0</v>
      </c>
      <c r="EU37" s="42">
        <f>IF(J37=39,2,0)</f>
        <v>0</v>
      </c>
      <c r="EV37" s="42">
        <f>IF(J37=40,1,0)</f>
        <v>0</v>
      </c>
      <c r="EW37" s="42">
        <f>IF(J37&gt;20,0,0)</f>
        <v>0</v>
      </c>
      <c r="EX37" s="42">
        <f>IF(J37="сх",0,0)</f>
        <v>0</v>
      </c>
      <c r="EY37" s="42">
        <f>SUM(DI37:EX37)</f>
        <v>0</v>
      </c>
      <c r="EZ37" s="42"/>
      <c r="FA37" s="42" t="str">
        <f>IF(H37="сх","ноль",IF(H37&gt;0,H37,"Ноль"))</f>
        <v>Ноль</v>
      </c>
      <c r="FB37" s="42" t="str">
        <f>IF(J37="сх","ноль",IF(J37&gt;0,J37,"Ноль"))</f>
        <v>Ноль</v>
      </c>
      <c r="FC37" s="42"/>
      <c r="FD37" s="42">
        <f>MIN(FA37,FB37)</f>
        <v>0</v>
      </c>
      <c r="FE37" s="42" t="e">
        <f>IF(T37=#REF!,IF(J37&lt;#REF!,#REF!,FI37),#REF!)</f>
        <v>#REF!</v>
      </c>
      <c r="FF37" s="42" t="e">
        <f>IF(T37=#REF!,IF(J37&lt;#REF!,0,1))</f>
        <v>#REF!</v>
      </c>
      <c r="FG37" s="42" t="e">
        <f>IF(AND(FD37&gt;=21,FD37&lt;&gt;0),FD37,IF(T37&lt;#REF!,"СТОП",FE37+FF37))</f>
        <v>#REF!</v>
      </c>
      <c r="FH37" s="42"/>
      <c r="FI37" s="42">
        <v>15</v>
      </c>
      <c r="FJ37" s="42">
        <v>16</v>
      </c>
      <c r="FK37" s="42"/>
      <c r="FL37" s="44">
        <f>IF(H37=1,25,0)</f>
        <v>0</v>
      </c>
      <c r="FM37" s="44">
        <f>IF(H37=2,22,0)</f>
        <v>0</v>
      </c>
      <c r="FN37" s="44">
        <f>IF(H37=3,20,0)</f>
        <v>0</v>
      </c>
      <c r="FO37" s="44">
        <f>IF(H37=4,18,0)</f>
        <v>0</v>
      </c>
      <c r="FP37" s="44">
        <f>IF(H37=5,16,0)</f>
        <v>0</v>
      </c>
      <c r="FQ37" s="44">
        <f>IF(H37=6,15,0)</f>
        <v>0</v>
      </c>
      <c r="FR37" s="44">
        <f>IF(H37=7,14,0)</f>
        <v>0</v>
      </c>
      <c r="FS37" s="44">
        <f>IF(H37=8,13,0)</f>
        <v>0</v>
      </c>
      <c r="FT37" s="44">
        <f>IF(H37=9,12,0)</f>
        <v>0</v>
      </c>
      <c r="FU37" s="44">
        <f>IF(H37=10,11,0)</f>
        <v>0</v>
      </c>
      <c r="FV37" s="44">
        <f>IF(H37=11,10,0)</f>
        <v>0</v>
      </c>
      <c r="FW37" s="44">
        <f>IF(H37=12,9,0)</f>
        <v>0</v>
      </c>
      <c r="FX37" s="44">
        <f>IF(H37=13,8,0)</f>
        <v>0</v>
      </c>
      <c r="FY37" s="44">
        <f>IF(H37=14,7,0)</f>
        <v>0</v>
      </c>
      <c r="FZ37" s="44">
        <f>IF(H37=15,6,0)</f>
        <v>0</v>
      </c>
      <c r="GA37" s="44">
        <f>IF(H37=16,5,0)</f>
        <v>0</v>
      </c>
      <c r="GB37" s="44">
        <f>IF(H37=17,4,0)</f>
        <v>0</v>
      </c>
      <c r="GC37" s="44">
        <f>IF(H37=18,3,0)</f>
        <v>0</v>
      </c>
      <c r="GD37" s="44">
        <f>IF(H37=19,2,0)</f>
        <v>0</v>
      </c>
      <c r="GE37" s="44">
        <f>IF(H37=20,1,0)</f>
        <v>0</v>
      </c>
      <c r="GF37" s="44">
        <f>IF(H37&gt;20,0,0)</f>
        <v>0</v>
      </c>
      <c r="GG37" s="44">
        <f>IF(H37="сх",0,0)</f>
        <v>0</v>
      </c>
      <c r="GH37" s="44">
        <f>SUM(FL37:GG37)</f>
        <v>0</v>
      </c>
      <c r="GI37" s="44">
        <f>IF(J37=1,25,0)</f>
        <v>0</v>
      </c>
      <c r="GJ37" s="44">
        <f>IF(J37=2,22,0)</f>
        <v>0</v>
      </c>
      <c r="GK37" s="44">
        <f>IF(J37=3,20,0)</f>
        <v>0</v>
      </c>
      <c r="GL37" s="44">
        <f>IF(J37=4,18,0)</f>
        <v>0</v>
      </c>
      <c r="GM37" s="44">
        <f>IF(J37=5,16,0)</f>
        <v>0</v>
      </c>
      <c r="GN37" s="44">
        <f>IF(J37=6,15,0)</f>
        <v>0</v>
      </c>
      <c r="GO37" s="44">
        <f>IF(J37=7,14,0)</f>
        <v>0</v>
      </c>
      <c r="GP37" s="44">
        <f>IF(J37=8,13,0)</f>
        <v>0</v>
      </c>
      <c r="GQ37" s="44">
        <f>IF(J37=9,12,0)</f>
        <v>0</v>
      </c>
      <c r="GR37" s="44">
        <f>IF(J37=10,11,0)</f>
        <v>0</v>
      </c>
      <c r="GS37" s="44">
        <f>IF(J37=11,10,0)</f>
        <v>0</v>
      </c>
      <c r="GT37" s="44">
        <f>IF(J37=12,9,0)</f>
        <v>0</v>
      </c>
      <c r="GU37" s="44">
        <f>IF(J37=13,8,0)</f>
        <v>0</v>
      </c>
      <c r="GV37" s="44">
        <f>IF(J37=14,7,0)</f>
        <v>0</v>
      </c>
      <c r="GW37" s="44">
        <f>IF(J37=15,6,0)</f>
        <v>0</v>
      </c>
      <c r="GX37" s="44">
        <f>IF(J37=16,5,0)</f>
        <v>0</v>
      </c>
      <c r="GY37" s="44">
        <f>IF(J37=17,4,0)</f>
        <v>0</v>
      </c>
      <c r="GZ37" s="44">
        <f>IF(J37=18,3,0)</f>
        <v>0</v>
      </c>
      <c r="HA37" s="44">
        <f>IF(J37=19,2,0)</f>
        <v>0</v>
      </c>
      <c r="HB37" s="44">
        <f>IF(J37=20,1,0)</f>
        <v>0</v>
      </c>
      <c r="HC37" s="44">
        <f>IF(J37&gt;20,0,0)</f>
        <v>0</v>
      </c>
      <c r="HD37" s="44">
        <f>IF(J37="сх",0,0)</f>
        <v>0</v>
      </c>
      <c r="HE37" s="44">
        <f>SUM(GI37:HD37)</f>
        <v>0</v>
      </c>
      <c r="HF37" s="44">
        <f>IF(H37=1,100,0)</f>
        <v>0</v>
      </c>
      <c r="HG37" s="44">
        <f>IF(H37=2,98,0)</f>
        <v>0</v>
      </c>
      <c r="HH37" s="44">
        <f>IF(H37=3,95,0)</f>
        <v>0</v>
      </c>
      <c r="HI37" s="44">
        <f>IF(H37=4,93,0)</f>
        <v>0</v>
      </c>
      <c r="HJ37" s="44">
        <f>IF(H37=5,90,0)</f>
        <v>0</v>
      </c>
      <c r="HK37" s="44">
        <f>IF(H37=6,88,0)</f>
        <v>0</v>
      </c>
      <c r="HL37" s="44">
        <f>IF(H37=7,85,0)</f>
        <v>0</v>
      </c>
      <c r="HM37" s="44">
        <f>IF(H37=8,83,0)</f>
        <v>0</v>
      </c>
      <c r="HN37" s="44">
        <f>IF(H37=9,80,0)</f>
        <v>0</v>
      </c>
      <c r="HO37" s="44">
        <f>IF(H37=10,78,0)</f>
        <v>0</v>
      </c>
      <c r="HP37" s="44">
        <f>IF(H37=11,75,0)</f>
        <v>0</v>
      </c>
      <c r="HQ37" s="44">
        <f>IF(H37=12,73,0)</f>
        <v>0</v>
      </c>
      <c r="HR37" s="44">
        <f>IF(H37=13,70,0)</f>
        <v>0</v>
      </c>
      <c r="HS37" s="44">
        <f>IF(H37=14,68,0)</f>
        <v>0</v>
      </c>
      <c r="HT37" s="44">
        <f>IF(H37=15,65,0)</f>
        <v>0</v>
      </c>
      <c r="HU37" s="44">
        <f>IF(H37=16,63,0)</f>
        <v>0</v>
      </c>
      <c r="HV37" s="44">
        <f>IF(H37=17,60,0)</f>
        <v>0</v>
      </c>
      <c r="HW37" s="44">
        <f>IF(H37=18,58,0)</f>
        <v>0</v>
      </c>
      <c r="HX37" s="44">
        <f>IF(H37=19,55,0)</f>
        <v>0</v>
      </c>
      <c r="HY37" s="44">
        <f>IF(H37=20,53,0)</f>
        <v>0</v>
      </c>
      <c r="HZ37" s="44">
        <f>IF(H37&gt;20,0,0)</f>
        <v>0</v>
      </c>
      <c r="IA37" s="44">
        <f>IF(H37="сх",0,0)</f>
        <v>0</v>
      </c>
      <c r="IB37" s="44">
        <f>SUM(HF37:IA37)</f>
        <v>0</v>
      </c>
      <c r="IC37" s="44">
        <f>IF(J37=1,100,0)</f>
        <v>0</v>
      </c>
      <c r="ID37" s="44">
        <f>IF(J37=2,98,0)</f>
        <v>0</v>
      </c>
      <c r="IE37" s="44">
        <f>IF(J37=3,95,0)</f>
        <v>0</v>
      </c>
      <c r="IF37" s="44">
        <f>IF(J37=4,93,0)</f>
        <v>0</v>
      </c>
      <c r="IG37" s="44">
        <f>IF(J37=5,90,0)</f>
        <v>0</v>
      </c>
      <c r="IH37" s="44">
        <f>IF(J37=6,88,0)</f>
        <v>0</v>
      </c>
      <c r="II37" s="44">
        <f>IF(J37=7,85,0)</f>
        <v>0</v>
      </c>
      <c r="IJ37" s="44">
        <f>IF(J37=8,83,0)</f>
        <v>0</v>
      </c>
      <c r="IK37" s="44">
        <f>IF(J37=9,80,0)</f>
        <v>0</v>
      </c>
      <c r="IL37" s="44">
        <f>IF(J37=10,78,0)</f>
        <v>0</v>
      </c>
      <c r="IM37" s="44">
        <f>IF(J37=11,75,0)</f>
        <v>0</v>
      </c>
      <c r="IN37" s="44">
        <f>IF(J37=12,73,0)</f>
        <v>0</v>
      </c>
      <c r="IO37" s="44">
        <f>IF(J37=13,70,0)</f>
        <v>0</v>
      </c>
      <c r="IP37" s="44">
        <f>IF(J37=14,68,0)</f>
        <v>0</v>
      </c>
      <c r="IQ37" s="44">
        <f>IF(J37=15,65,0)</f>
        <v>0</v>
      </c>
      <c r="IR37" s="44">
        <f>IF(J37=16,63,0)</f>
        <v>0</v>
      </c>
      <c r="IS37" s="44">
        <f>IF(J37=17,60,0)</f>
        <v>0</v>
      </c>
      <c r="IT37" s="44">
        <f>IF(J37=18,58,0)</f>
        <v>0</v>
      </c>
      <c r="IU37" s="44">
        <f>IF(J37=19,55,0)</f>
        <v>0</v>
      </c>
      <c r="IV37" s="44">
        <f>IF(J37=20,53,0)</f>
        <v>0</v>
      </c>
    </row>
    <row r="38" spans="1:256" s="3" customFormat="1" ht="97.5" thickBot="1">
      <c r="A38" s="115" t="s">
        <v>79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7"/>
      <c r="U38" s="41">
        <f>I38+K38</f>
        <v>0</v>
      </c>
      <c r="V38" s="42"/>
      <c r="W38" s="43"/>
      <c r="X38" s="42">
        <f>IF(H38=1,25,0)</f>
        <v>0</v>
      </c>
      <c r="Y38" s="42">
        <f>IF(H38=2,22,0)</f>
        <v>0</v>
      </c>
      <c r="Z38" s="42">
        <f>IF(H38=3,20,0)</f>
        <v>0</v>
      </c>
      <c r="AA38" s="42">
        <f>IF(H38=4,18,0)</f>
        <v>0</v>
      </c>
      <c r="AB38" s="42">
        <f>IF(H38=5,16,0)</f>
        <v>0</v>
      </c>
      <c r="AC38" s="42">
        <f>IF(H38=6,15,0)</f>
        <v>0</v>
      </c>
      <c r="AD38" s="42">
        <f>IF(H38=7,14,0)</f>
        <v>0</v>
      </c>
      <c r="AE38" s="42">
        <f>IF(H38=8,13,0)</f>
        <v>0</v>
      </c>
      <c r="AF38" s="42">
        <f>IF(H38=9,12,0)</f>
        <v>0</v>
      </c>
      <c r="AG38" s="42">
        <f>IF(H38=10,11,0)</f>
        <v>0</v>
      </c>
      <c r="AH38" s="42">
        <f>IF(H38=11,10,0)</f>
        <v>0</v>
      </c>
      <c r="AI38" s="42">
        <f>IF(H38=12,9,0)</f>
        <v>0</v>
      </c>
      <c r="AJ38" s="42">
        <f>IF(H38=13,8,0)</f>
        <v>0</v>
      </c>
      <c r="AK38" s="42">
        <f>IF(H38=14,7,0)</f>
        <v>0</v>
      </c>
      <c r="AL38" s="42">
        <f>IF(H38=15,6,0)</f>
        <v>0</v>
      </c>
      <c r="AM38" s="42">
        <f>IF(H38=16,5,0)</f>
        <v>0</v>
      </c>
      <c r="AN38" s="42">
        <f>IF(H38=17,4,0)</f>
        <v>0</v>
      </c>
      <c r="AO38" s="42">
        <f>IF(H38=18,3,0)</f>
        <v>0</v>
      </c>
      <c r="AP38" s="42">
        <f>IF(H38=19,2,0)</f>
        <v>0</v>
      </c>
      <c r="AQ38" s="42">
        <f>IF(H38=20,1,0)</f>
        <v>0</v>
      </c>
      <c r="AR38" s="42">
        <f>IF(H38&gt;20,0,0)</f>
        <v>0</v>
      </c>
      <c r="AS38" s="42">
        <f>IF(H38="сх",0,0)</f>
        <v>0</v>
      </c>
      <c r="AT38" s="42">
        <f>SUM(X38:AR38)</f>
        <v>0</v>
      </c>
      <c r="AU38" s="42">
        <f>IF(J38=1,25,0)</f>
        <v>0</v>
      </c>
      <c r="AV38" s="42">
        <f>IF(J38=2,22,0)</f>
        <v>0</v>
      </c>
      <c r="AW38" s="42">
        <f>IF(J38=3,20,0)</f>
        <v>0</v>
      </c>
      <c r="AX38" s="42">
        <f>IF(J38=4,18,0)</f>
        <v>0</v>
      </c>
      <c r="AY38" s="42">
        <f>IF(J38=5,16,0)</f>
        <v>0</v>
      </c>
      <c r="AZ38" s="42">
        <f>IF(J38=6,15,0)</f>
        <v>0</v>
      </c>
      <c r="BA38" s="42">
        <f>IF(J38=7,14,0)</f>
        <v>0</v>
      </c>
      <c r="BB38" s="42">
        <f>IF(J38=8,13,0)</f>
        <v>0</v>
      </c>
      <c r="BC38" s="42">
        <f>IF(J38=9,12,0)</f>
        <v>0</v>
      </c>
      <c r="BD38" s="42">
        <f>IF(J38=10,11,0)</f>
        <v>0</v>
      </c>
      <c r="BE38" s="42">
        <f>IF(J38=11,10,0)</f>
        <v>0</v>
      </c>
      <c r="BF38" s="42">
        <f>IF(J38=12,9,0)</f>
        <v>0</v>
      </c>
      <c r="BG38" s="42">
        <f>IF(J38=13,8,0)</f>
        <v>0</v>
      </c>
      <c r="BH38" s="42">
        <f>IF(J38=14,7,0)</f>
        <v>0</v>
      </c>
      <c r="BI38" s="42">
        <f>IF(J38=15,6,0)</f>
        <v>0</v>
      </c>
      <c r="BJ38" s="42">
        <f>IF(J38=16,5,0)</f>
        <v>0</v>
      </c>
      <c r="BK38" s="42">
        <f>IF(J38=17,4,0)</f>
        <v>0</v>
      </c>
      <c r="BL38" s="42">
        <f>IF(J38=18,3,0)</f>
        <v>0</v>
      </c>
      <c r="BM38" s="42">
        <f>IF(J38=19,2,0)</f>
        <v>0</v>
      </c>
      <c r="BN38" s="42">
        <f>IF(J38=20,1,0)</f>
        <v>0</v>
      </c>
      <c r="BO38" s="42">
        <f>IF(J38&gt;20,0,0)</f>
        <v>0</v>
      </c>
      <c r="BP38" s="42">
        <f>IF(J38="сх",0,0)</f>
        <v>0</v>
      </c>
      <c r="BQ38" s="42">
        <f>SUM(AU38:BO38)</f>
        <v>0</v>
      </c>
      <c r="BR38" s="42">
        <f>IF(H38=1,45,0)</f>
        <v>0</v>
      </c>
      <c r="BS38" s="42">
        <f>IF(H38=2,42,0)</f>
        <v>0</v>
      </c>
      <c r="BT38" s="42">
        <f>IF(H38=3,40,0)</f>
        <v>0</v>
      </c>
      <c r="BU38" s="42">
        <f>IF(H38=4,38,0)</f>
        <v>0</v>
      </c>
      <c r="BV38" s="42">
        <f>IF(H38=5,36,0)</f>
        <v>0</v>
      </c>
      <c r="BW38" s="42">
        <f>IF(H38=6,35,0)</f>
        <v>0</v>
      </c>
      <c r="BX38" s="42">
        <f>IF(H38=7,34,0)</f>
        <v>0</v>
      </c>
      <c r="BY38" s="42">
        <f>IF(H38=8,33,0)</f>
        <v>0</v>
      </c>
      <c r="BZ38" s="42">
        <f>IF(H38=9,32,0)</f>
        <v>0</v>
      </c>
      <c r="CA38" s="42">
        <f>IF(H38=10,31,0)</f>
        <v>0</v>
      </c>
      <c r="CB38" s="42">
        <f>IF(H38=11,30,0)</f>
        <v>0</v>
      </c>
      <c r="CC38" s="42">
        <f>IF(H38=12,29,0)</f>
        <v>0</v>
      </c>
      <c r="CD38" s="42">
        <f>IF(H38=13,28,0)</f>
        <v>0</v>
      </c>
      <c r="CE38" s="42">
        <f>IF(H38=14,27,0)</f>
        <v>0</v>
      </c>
      <c r="CF38" s="42">
        <f>IF(H38=15,26,0)</f>
        <v>0</v>
      </c>
      <c r="CG38" s="42">
        <f>IF(H38=16,25,0)</f>
        <v>0</v>
      </c>
      <c r="CH38" s="42">
        <f>IF(H38=17,24,0)</f>
        <v>0</v>
      </c>
      <c r="CI38" s="42">
        <f>IF(H38=18,23,0)</f>
        <v>0</v>
      </c>
      <c r="CJ38" s="42">
        <f>IF(H38=19,22,0)</f>
        <v>0</v>
      </c>
      <c r="CK38" s="42">
        <f>IF(H38=20,21,0)</f>
        <v>0</v>
      </c>
      <c r="CL38" s="42">
        <f>IF(H38=21,20,0)</f>
        <v>0</v>
      </c>
      <c r="CM38" s="42">
        <f>IF(H38=22,19,0)</f>
        <v>0</v>
      </c>
      <c r="CN38" s="42">
        <f>IF(H38=23,18,0)</f>
        <v>0</v>
      </c>
      <c r="CO38" s="42">
        <f>IF(H38=24,17,0)</f>
        <v>0</v>
      </c>
      <c r="CP38" s="42">
        <f>IF(H38=25,16,0)</f>
        <v>0</v>
      </c>
      <c r="CQ38" s="42">
        <f>IF(H38=26,15,0)</f>
        <v>0</v>
      </c>
      <c r="CR38" s="42">
        <f>IF(H38=27,14,0)</f>
        <v>0</v>
      </c>
      <c r="CS38" s="42">
        <f>IF(H38=28,13,0)</f>
        <v>0</v>
      </c>
      <c r="CT38" s="42">
        <f>IF(H38=29,12,0)</f>
        <v>0</v>
      </c>
      <c r="CU38" s="42">
        <f>IF(H38=30,11,0)</f>
        <v>0</v>
      </c>
      <c r="CV38" s="42">
        <f>IF(H38=31,10,0)</f>
        <v>0</v>
      </c>
      <c r="CW38" s="42">
        <f>IF(H38=32,9,0)</f>
        <v>0</v>
      </c>
      <c r="CX38" s="42">
        <f>IF(H38=33,8,0)</f>
        <v>0</v>
      </c>
      <c r="CY38" s="42">
        <f>IF(H38=34,7,0)</f>
        <v>0</v>
      </c>
      <c r="CZ38" s="42">
        <f>IF(H38=35,6,0)</f>
        <v>0</v>
      </c>
      <c r="DA38" s="42">
        <f>IF(H38=36,5,0)</f>
        <v>0</v>
      </c>
      <c r="DB38" s="42">
        <f>IF(H38=37,4,0)</f>
        <v>0</v>
      </c>
      <c r="DC38" s="42">
        <f>IF(H38=38,3,0)</f>
        <v>0</v>
      </c>
      <c r="DD38" s="42">
        <f>IF(H38=39,2,0)</f>
        <v>0</v>
      </c>
      <c r="DE38" s="42">
        <f>IF(H38=40,1,0)</f>
        <v>0</v>
      </c>
      <c r="DF38" s="42">
        <f>IF(H38&gt;20,0,0)</f>
        <v>0</v>
      </c>
      <c r="DG38" s="42">
        <f>IF(H38="сх",0,0)</f>
        <v>0</v>
      </c>
      <c r="DH38" s="42">
        <f>SUM(BR38:DG38)</f>
        <v>0</v>
      </c>
      <c r="DI38" s="42">
        <f>IF(J38=1,45,0)</f>
        <v>0</v>
      </c>
      <c r="DJ38" s="42">
        <f>IF(J38=2,42,0)</f>
        <v>0</v>
      </c>
      <c r="DK38" s="42">
        <f>IF(J38=3,40,0)</f>
        <v>0</v>
      </c>
      <c r="DL38" s="42">
        <f>IF(J38=4,38,0)</f>
        <v>0</v>
      </c>
      <c r="DM38" s="42">
        <f>IF(J38=5,36,0)</f>
        <v>0</v>
      </c>
      <c r="DN38" s="42">
        <f>IF(J38=6,35,0)</f>
        <v>0</v>
      </c>
      <c r="DO38" s="42">
        <f>IF(J38=7,34,0)</f>
        <v>0</v>
      </c>
      <c r="DP38" s="42">
        <f>IF(J38=8,33,0)</f>
        <v>0</v>
      </c>
      <c r="DQ38" s="42">
        <f>IF(J38=9,32,0)</f>
        <v>0</v>
      </c>
      <c r="DR38" s="42">
        <f>IF(J38=10,31,0)</f>
        <v>0</v>
      </c>
      <c r="DS38" s="42">
        <f>IF(J38=11,30,0)</f>
        <v>0</v>
      </c>
      <c r="DT38" s="42">
        <f>IF(J38=12,29,0)</f>
        <v>0</v>
      </c>
      <c r="DU38" s="42">
        <f>IF(J38=13,28,0)</f>
        <v>0</v>
      </c>
      <c r="DV38" s="42">
        <f>IF(J38=14,27,0)</f>
        <v>0</v>
      </c>
      <c r="DW38" s="42">
        <f>IF(J38=15,26,0)</f>
        <v>0</v>
      </c>
      <c r="DX38" s="42">
        <f>IF(J38=16,25,0)</f>
        <v>0</v>
      </c>
      <c r="DY38" s="42">
        <f>IF(J38=17,24,0)</f>
        <v>0</v>
      </c>
      <c r="DZ38" s="42">
        <f>IF(J38=18,23,0)</f>
        <v>0</v>
      </c>
      <c r="EA38" s="42">
        <f>IF(J38=19,22,0)</f>
        <v>0</v>
      </c>
      <c r="EB38" s="42">
        <f>IF(J38=20,21,0)</f>
        <v>0</v>
      </c>
      <c r="EC38" s="42">
        <f>IF(J38=21,20,0)</f>
        <v>0</v>
      </c>
      <c r="ED38" s="42">
        <f>IF(J38=22,19,0)</f>
        <v>0</v>
      </c>
      <c r="EE38" s="42">
        <f>IF(J38=23,18,0)</f>
        <v>0</v>
      </c>
      <c r="EF38" s="42">
        <f>IF(J38=24,17,0)</f>
        <v>0</v>
      </c>
      <c r="EG38" s="42">
        <f>IF(J38=25,16,0)</f>
        <v>0</v>
      </c>
      <c r="EH38" s="42">
        <f>IF(J38=26,15,0)</f>
        <v>0</v>
      </c>
      <c r="EI38" s="42">
        <f>IF(J38=27,14,0)</f>
        <v>0</v>
      </c>
      <c r="EJ38" s="42">
        <f>IF(J38=28,13,0)</f>
        <v>0</v>
      </c>
      <c r="EK38" s="42">
        <f>IF(J38=29,12,0)</f>
        <v>0</v>
      </c>
      <c r="EL38" s="42">
        <f>IF(J38=30,11,0)</f>
        <v>0</v>
      </c>
      <c r="EM38" s="42">
        <f>IF(J38=31,10,0)</f>
        <v>0</v>
      </c>
      <c r="EN38" s="42">
        <f>IF(J38=32,9,0)</f>
        <v>0</v>
      </c>
      <c r="EO38" s="42">
        <f>IF(J38=33,8,0)</f>
        <v>0</v>
      </c>
      <c r="EP38" s="42">
        <f>IF(J38=34,7,0)</f>
        <v>0</v>
      </c>
      <c r="EQ38" s="42">
        <f>IF(J38=35,6,0)</f>
        <v>0</v>
      </c>
      <c r="ER38" s="42">
        <f>IF(J38=36,5,0)</f>
        <v>0</v>
      </c>
      <c r="ES38" s="42">
        <f>IF(J38=37,4,0)</f>
        <v>0</v>
      </c>
      <c r="ET38" s="42">
        <f>IF(J38=38,3,0)</f>
        <v>0</v>
      </c>
      <c r="EU38" s="42">
        <f>IF(J38=39,2,0)</f>
        <v>0</v>
      </c>
      <c r="EV38" s="42">
        <f>IF(J38=40,1,0)</f>
        <v>0</v>
      </c>
      <c r="EW38" s="42">
        <f>IF(J38&gt;20,0,0)</f>
        <v>0</v>
      </c>
      <c r="EX38" s="42">
        <f>IF(J38="сх",0,0)</f>
        <v>0</v>
      </c>
      <c r="EY38" s="42">
        <f>SUM(DI38:EX38)</f>
        <v>0</v>
      </c>
      <c r="EZ38" s="42"/>
      <c r="FA38" s="42" t="str">
        <f>IF(H38="сх","ноль",IF(H38&gt;0,H38,"Ноль"))</f>
        <v>Ноль</v>
      </c>
      <c r="FB38" s="42" t="str">
        <f>IF(J38="сх","ноль",IF(J38&gt;0,J38,"Ноль"))</f>
        <v>Ноль</v>
      </c>
      <c r="FC38" s="42"/>
      <c r="FD38" s="42">
        <f>MIN(FA38,FB38)</f>
        <v>0</v>
      </c>
      <c r="FE38" s="42" t="e">
        <f>IF(T38=#REF!,IF(J38&lt;#REF!,#REF!,FI38),#REF!)</f>
        <v>#REF!</v>
      </c>
      <c r="FF38" s="42" t="e">
        <f>IF(T38=#REF!,IF(J38&lt;#REF!,0,1))</f>
        <v>#REF!</v>
      </c>
      <c r="FG38" s="42" t="e">
        <f>IF(AND(FD38&gt;=21,FD38&lt;&gt;0),FD38,IF(T38&lt;#REF!,"СТОП",FE38+FF38))</f>
        <v>#REF!</v>
      </c>
      <c r="FH38" s="42"/>
      <c r="FI38" s="42">
        <v>15</v>
      </c>
      <c r="FJ38" s="42">
        <v>16</v>
      </c>
      <c r="FK38" s="42"/>
      <c r="FL38" s="44">
        <f>IF(H38=1,25,0)</f>
        <v>0</v>
      </c>
      <c r="FM38" s="44">
        <f>IF(H38=2,22,0)</f>
        <v>0</v>
      </c>
      <c r="FN38" s="44">
        <f>IF(H38=3,20,0)</f>
        <v>0</v>
      </c>
      <c r="FO38" s="44">
        <f>IF(H38=4,18,0)</f>
        <v>0</v>
      </c>
      <c r="FP38" s="44">
        <f>IF(H38=5,16,0)</f>
        <v>0</v>
      </c>
      <c r="FQ38" s="44">
        <f>IF(H38=6,15,0)</f>
        <v>0</v>
      </c>
      <c r="FR38" s="44">
        <f>IF(H38=7,14,0)</f>
        <v>0</v>
      </c>
      <c r="FS38" s="44">
        <f>IF(H38=8,13,0)</f>
        <v>0</v>
      </c>
      <c r="FT38" s="44">
        <f>IF(H38=9,12,0)</f>
        <v>0</v>
      </c>
      <c r="FU38" s="44">
        <f>IF(H38=10,11,0)</f>
        <v>0</v>
      </c>
      <c r="FV38" s="44">
        <f>IF(H38=11,10,0)</f>
        <v>0</v>
      </c>
      <c r="FW38" s="44">
        <f>IF(H38=12,9,0)</f>
        <v>0</v>
      </c>
      <c r="FX38" s="44">
        <f>IF(H38=13,8,0)</f>
        <v>0</v>
      </c>
      <c r="FY38" s="44">
        <f>IF(H38=14,7,0)</f>
        <v>0</v>
      </c>
      <c r="FZ38" s="44">
        <f>IF(H38=15,6,0)</f>
        <v>0</v>
      </c>
      <c r="GA38" s="44">
        <f>IF(H38=16,5,0)</f>
        <v>0</v>
      </c>
      <c r="GB38" s="44">
        <f>IF(H38=17,4,0)</f>
        <v>0</v>
      </c>
      <c r="GC38" s="44">
        <f>IF(H38=18,3,0)</f>
        <v>0</v>
      </c>
      <c r="GD38" s="44">
        <f>IF(H38=19,2,0)</f>
        <v>0</v>
      </c>
      <c r="GE38" s="44">
        <f>IF(H38=20,1,0)</f>
        <v>0</v>
      </c>
      <c r="GF38" s="44">
        <f>IF(H38&gt;20,0,0)</f>
        <v>0</v>
      </c>
      <c r="GG38" s="44">
        <f>IF(H38="сх",0,0)</f>
        <v>0</v>
      </c>
      <c r="GH38" s="44">
        <f>SUM(FL38:GG38)</f>
        <v>0</v>
      </c>
      <c r="GI38" s="44">
        <f>IF(J38=1,25,0)</f>
        <v>0</v>
      </c>
      <c r="GJ38" s="44">
        <f>IF(J38=2,22,0)</f>
        <v>0</v>
      </c>
      <c r="GK38" s="44">
        <f>IF(J38=3,20,0)</f>
        <v>0</v>
      </c>
      <c r="GL38" s="44">
        <f>IF(J38=4,18,0)</f>
        <v>0</v>
      </c>
      <c r="GM38" s="44">
        <f>IF(J38=5,16,0)</f>
        <v>0</v>
      </c>
      <c r="GN38" s="44">
        <f>IF(J38=6,15,0)</f>
        <v>0</v>
      </c>
      <c r="GO38" s="44">
        <f>IF(J38=7,14,0)</f>
        <v>0</v>
      </c>
      <c r="GP38" s="44">
        <f>IF(J38=8,13,0)</f>
        <v>0</v>
      </c>
      <c r="GQ38" s="44">
        <f>IF(J38=9,12,0)</f>
        <v>0</v>
      </c>
      <c r="GR38" s="44">
        <f>IF(J38=10,11,0)</f>
        <v>0</v>
      </c>
      <c r="GS38" s="44">
        <f>IF(J38=11,10,0)</f>
        <v>0</v>
      </c>
      <c r="GT38" s="44">
        <f>IF(J38=12,9,0)</f>
        <v>0</v>
      </c>
      <c r="GU38" s="44">
        <f>IF(J38=13,8,0)</f>
        <v>0</v>
      </c>
      <c r="GV38" s="44">
        <f>IF(J38=14,7,0)</f>
        <v>0</v>
      </c>
      <c r="GW38" s="44">
        <f>IF(J38=15,6,0)</f>
        <v>0</v>
      </c>
      <c r="GX38" s="44">
        <f>IF(J38=16,5,0)</f>
        <v>0</v>
      </c>
      <c r="GY38" s="44">
        <f>IF(J38=17,4,0)</f>
        <v>0</v>
      </c>
      <c r="GZ38" s="44">
        <f>IF(J38=18,3,0)</f>
        <v>0</v>
      </c>
      <c r="HA38" s="44">
        <f>IF(J38=19,2,0)</f>
        <v>0</v>
      </c>
      <c r="HB38" s="44">
        <f>IF(J38=20,1,0)</f>
        <v>0</v>
      </c>
      <c r="HC38" s="44">
        <f>IF(J38&gt;20,0,0)</f>
        <v>0</v>
      </c>
      <c r="HD38" s="44">
        <f>IF(J38="сх",0,0)</f>
        <v>0</v>
      </c>
      <c r="HE38" s="44">
        <f>SUM(GI38:HD38)</f>
        <v>0</v>
      </c>
      <c r="HF38" s="44">
        <f>IF(H38=1,100,0)</f>
        <v>0</v>
      </c>
      <c r="HG38" s="44">
        <f>IF(H38=2,98,0)</f>
        <v>0</v>
      </c>
      <c r="HH38" s="44">
        <f>IF(H38=3,95,0)</f>
        <v>0</v>
      </c>
      <c r="HI38" s="44">
        <f>IF(H38=4,93,0)</f>
        <v>0</v>
      </c>
      <c r="HJ38" s="44">
        <f>IF(H38=5,90,0)</f>
        <v>0</v>
      </c>
      <c r="HK38" s="44">
        <f>IF(H38=6,88,0)</f>
        <v>0</v>
      </c>
      <c r="HL38" s="44">
        <f>IF(H38=7,85,0)</f>
        <v>0</v>
      </c>
      <c r="HM38" s="44">
        <f>IF(H38=8,83,0)</f>
        <v>0</v>
      </c>
      <c r="HN38" s="44">
        <f>IF(H38=9,80,0)</f>
        <v>0</v>
      </c>
      <c r="HO38" s="44">
        <f>IF(H38=10,78,0)</f>
        <v>0</v>
      </c>
      <c r="HP38" s="44">
        <f>IF(H38=11,75,0)</f>
        <v>0</v>
      </c>
      <c r="HQ38" s="44">
        <f>IF(H38=12,73,0)</f>
        <v>0</v>
      </c>
      <c r="HR38" s="44">
        <f>IF(H38=13,70,0)</f>
        <v>0</v>
      </c>
      <c r="HS38" s="44">
        <f>IF(H38=14,68,0)</f>
        <v>0</v>
      </c>
      <c r="HT38" s="44">
        <f>IF(H38=15,65,0)</f>
        <v>0</v>
      </c>
      <c r="HU38" s="44">
        <f>IF(H38=16,63,0)</f>
        <v>0</v>
      </c>
      <c r="HV38" s="44">
        <f>IF(H38=17,60,0)</f>
        <v>0</v>
      </c>
      <c r="HW38" s="44">
        <f>IF(H38=18,58,0)</f>
        <v>0</v>
      </c>
      <c r="HX38" s="44">
        <f>IF(H38=19,55,0)</f>
        <v>0</v>
      </c>
      <c r="HY38" s="44">
        <f>IF(H38=20,53,0)</f>
        <v>0</v>
      </c>
      <c r="HZ38" s="44">
        <f>IF(H38&gt;20,0,0)</f>
        <v>0</v>
      </c>
      <c r="IA38" s="44">
        <f>IF(H38="сх",0,0)</f>
        <v>0</v>
      </c>
      <c r="IB38" s="44">
        <f>SUM(HF38:IA38)</f>
        <v>0</v>
      </c>
      <c r="IC38" s="44">
        <f>IF(J38=1,100,0)</f>
        <v>0</v>
      </c>
      <c r="ID38" s="44">
        <f>IF(J38=2,98,0)</f>
        <v>0</v>
      </c>
      <c r="IE38" s="44">
        <f>IF(J38=3,95,0)</f>
        <v>0</v>
      </c>
      <c r="IF38" s="44">
        <f>IF(J38=4,93,0)</f>
        <v>0</v>
      </c>
      <c r="IG38" s="44">
        <f>IF(J38=5,90,0)</f>
        <v>0</v>
      </c>
      <c r="IH38" s="44">
        <f>IF(J38=6,88,0)</f>
        <v>0</v>
      </c>
      <c r="II38" s="44">
        <f>IF(J38=7,85,0)</f>
        <v>0</v>
      </c>
      <c r="IJ38" s="44">
        <f>IF(J38=8,83,0)</f>
        <v>0</v>
      </c>
      <c r="IK38" s="44">
        <f>IF(J38=9,80,0)</f>
        <v>0</v>
      </c>
      <c r="IL38" s="44">
        <f>IF(J38=10,78,0)</f>
        <v>0</v>
      </c>
      <c r="IM38" s="44">
        <f>IF(J38=11,75,0)</f>
        <v>0</v>
      </c>
      <c r="IN38" s="44">
        <f>IF(J38=12,73,0)</f>
        <v>0</v>
      </c>
      <c r="IO38" s="44">
        <f>IF(J38=13,70,0)</f>
        <v>0</v>
      </c>
      <c r="IP38" s="44">
        <f>IF(J38=14,68,0)</f>
        <v>0</v>
      </c>
      <c r="IQ38" s="44">
        <f>IF(J38=15,65,0)</f>
        <v>0</v>
      </c>
      <c r="IR38" s="44">
        <f>IF(J38=16,63,0)</f>
        <v>0</v>
      </c>
      <c r="IS38" s="44">
        <f>IF(J38=17,60,0)</f>
        <v>0</v>
      </c>
      <c r="IT38" s="44">
        <f>IF(J38=18,58,0)</f>
        <v>0</v>
      </c>
      <c r="IU38" s="44">
        <f>IF(J38=19,55,0)</f>
        <v>0</v>
      </c>
      <c r="IV38" s="44">
        <f>IF(J38=20,53,0)</f>
        <v>0</v>
      </c>
    </row>
    <row r="39" spans="1:256" s="3" customFormat="1" ht="99.75" customHeight="1" thickBot="1">
      <c r="A39" s="55">
        <v>1</v>
      </c>
      <c r="B39" s="67">
        <v>956</v>
      </c>
      <c r="C39" s="94" t="s">
        <v>100</v>
      </c>
      <c r="D39" s="55" t="s">
        <v>28</v>
      </c>
      <c r="E39" s="56" t="s">
        <v>101</v>
      </c>
      <c r="F39" s="57" t="s">
        <v>102</v>
      </c>
      <c r="G39" s="55" t="s">
        <v>49</v>
      </c>
      <c r="H39" s="40">
        <v>3</v>
      </c>
      <c r="I39" s="85">
        <f>IF(AND(H39&lt;=20,H39&gt;=1),IF(H39=1,25,IF(H39=2,22,IF(H39=3,20,IF(H39=4,18,21-H39)))),0)</f>
        <v>20</v>
      </c>
      <c r="J39" s="39">
        <v>3</v>
      </c>
      <c r="K39" s="85">
        <f>IF(AND(J39&lt;=20,J39&gt;=1),IF(J39=1,25,IF(J39=2,22,IF(J39=3,20,IF(J39=4,18,21-J39)))),0)</f>
        <v>20</v>
      </c>
      <c r="L39" s="40">
        <v>3</v>
      </c>
      <c r="M39" s="85">
        <f>IF(AND(L39&lt;=20,L39&gt;=1),IF(L39=1,25,IF(L39=2,22,IF(L39=3,20,IF(L39=4,18,21-L39)))),0)</f>
        <v>20</v>
      </c>
      <c r="N39" s="39">
        <v>2</v>
      </c>
      <c r="O39" s="85">
        <f>IF(AND(N39&lt;=20,N39&gt;=1),IF(N39=1,25,IF(N39=2,22,IF(N39=3,20,IF(N39=4,18,21-N39)))),0)</f>
        <v>22</v>
      </c>
      <c r="P39" s="40">
        <v>2</v>
      </c>
      <c r="Q39" s="85">
        <f aca="true" t="shared" si="453" ref="Q39:Q62">IF(AND(P39&lt;=20,P39&gt;=1),IF(P39=1,25,IF(P39=2,22,IF(P39=3,20,IF(P39=4,18,21-P39)))),0)</f>
        <v>22</v>
      </c>
      <c r="R39" s="39">
        <v>2</v>
      </c>
      <c r="S39" s="85">
        <f aca="true" t="shared" si="454" ref="S39:S62">IF(AND(R39&lt;=20,R39&gt;=1),IF(R39=1,25,IF(R39=2,22,IF(R39=3,20,IF(R39=4,18,21-R39)))),0)</f>
        <v>22</v>
      </c>
      <c r="T39" s="38">
        <f aca="true" t="shared" si="455" ref="T39:T62">SUM(I39,K39,M39,O39,Q39,S39)</f>
        <v>126</v>
      </c>
      <c r="U39" s="41">
        <f>I39+K39</f>
        <v>40</v>
      </c>
      <c r="V39" s="42"/>
      <c r="W39" s="43"/>
      <c r="X39" s="42">
        <f>IF(H39=1,25,0)</f>
        <v>0</v>
      </c>
      <c r="Y39" s="42">
        <f>IF(H39=2,22,0)</f>
        <v>0</v>
      </c>
      <c r="Z39" s="42">
        <f>IF(H39=3,20,0)</f>
        <v>20</v>
      </c>
      <c r="AA39" s="42">
        <f>IF(H39=4,18,0)</f>
        <v>0</v>
      </c>
      <c r="AB39" s="42">
        <f>IF(H39=5,16,0)</f>
        <v>0</v>
      </c>
      <c r="AC39" s="42">
        <f>IF(H39=6,15,0)</f>
        <v>0</v>
      </c>
      <c r="AD39" s="42">
        <f>IF(H39=7,14,0)</f>
        <v>0</v>
      </c>
      <c r="AE39" s="42">
        <f>IF(H39=8,13,0)</f>
        <v>0</v>
      </c>
      <c r="AF39" s="42">
        <f>IF(H39=9,12,0)</f>
        <v>0</v>
      </c>
      <c r="AG39" s="42">
        <f>IF(H39=10,11,0)</f>
        <v>0</v>
      </c>
      <c r="AH39" s="42">
        <f>IF(H39=11,10,0)</f>
        <v>0</v>
      </c>
      <c r="AI39" s="42">
        <f>IF(H39=12,9,0)</f>
        <v>0</v>
      </c>
      <c r="AJ39" s="42">
        <f>IF(H39=13,8,0)</f>
        <v>0</v>
      </c>
      <c r="AK39" s="42">
        <f>IF(H39=14,7,0)</f>
        <v>0</v>
      </c>
      <c r="AL39" s="42">
        <f>IF(H39=15,6,0)</f>
        <v>0</v>
      </c>
      <c r="AM39" s="42">
        <f>IF(H39=16,5,0)</f>
        <v>0</v>
      </c>
      <c r="AN39" s="42">
        <f>IF(H39=17,4,0)</f>
        <v>0</v>
      </c>
      <c r="AO39" s="42">
        <f>IF(H39=18,3,0)</f>
        <v>0</v>
      </c>
      <c r="AP39" s="42">
        <f>IF(H39=19,2,0)</f>
        <v>0</v>
      </c>
      <c r="AQ39" s="42">
        <f>IF(H39=20,1,0)</f>
        <v>0</v>
      </c>
      <c r="AR39" s="42">
        <f>IF(H39&gt;20,0,0)</f>
        <v>0</v>
      </c>
      <c r="AS39" s="42">
        <f>IF(H39="сх",0,0)</f>
        <v>0</v>
      </c>
      <c r="AT39" s="42">
        <f>SUM(X39:AR39)</f>
        <v>20</v>
      </c>
      <c r="AU39" s="42">
        <f>IF(J39=1,25,0)</f>
        <v>0</v>
      </c>
      <c r="AV39" s="42">
        <f>IF(J39=2,22,0)</f>
        <v>0</v>
      </c>
      <c r="AW39" s="42">
        <f>IF(J39=3,20,0)</f>
        <v>20</v>
      </c>
      <c r="AX39" s="42">
        <f>IF(J39=4,18,0)</f>
        <v>0</v>
      </c>
      <c r="AY39" s="42">
        <f>IF(J39=5,16,0)</f>
        <v>0</v>
      </c>
      <c r="AZ39" s="42">
        <f>IF(J39=6,15,0)</f>
        <v>0</v>
      </c>
      <c r="BA39" s="42">
        <f>IF(J39=7,14,0)</f>
        <v>0</v>
      </c>
      <c r="BB39" s="42">
        <f>IF(J39=8,13,0)</f>
        <v>0</v>
      </c>
      <c r="BC39" s="42">
        <f>IF(J39=9,12,0)</f>
        <v>0</v>
      </c>
      <c r="BD39" s="42">
        <f>IF(J39=10,11,0)</f>
        <v>0</v>
      </c>
      <c r="BE39" s="42">
        <f>IF(J39=11,10,0)</f>
        <v>0</v>
      </c>
      <c r="BF39" s="42">
        <f>IF(J39=12,9,0)</f>
        <v>0</v>
      </c>
      <c r="BG39" s="42">
        <f>IF(J39=13,8,0)</f>
        <v>0</v>
      </c>
      <c r="BH39" s="42">
        <f>IF(J39=14,7,0)</f>
        <v>0</v>
      </c>
      <c r="BI39" s="42">
        <f>IF(J39=15,6,0)</f>
        <v>0</v>
      </c>
      <c r="BJ39" s="42">
        <f>IF(J39=16,5,0)</f>
        <v>0</v>
      </c>
      <c r="BK39" s="42">
        <f>IF(J39=17,4,0)</f>
        <v>0</v>
      </c>
      <c r="BL39" s="42">
        <f>IF(J39=18,3,0)</f>
        <v>0</v>
      </c>
      <c r="BM39" s="42">
        <f>IF(J39=19,2,0)</f>
        <v>0</v>
      </c>
      <c r="BN39" s="42">
        <f>IF(J39=20,1,0)</f>
        <v>0</v>
      </c>
      <c r="BO39" s="42">
        <f>IF(J39&gt;20,0,0)</f>
        <v>0</v>
      </c>
      <c r="BP39" s="42">
        <f>IF(J39="сх",0,0)</f>
        <v>0</v>
      </c>
      <c r="BQ39" s="42">
        <f>SUM(AU39:BO39)</f>
        <v>20</v>
      </c>
      <c r="BR39" s="42">
        <f>IF(H39=1,45,0)</f>
        <v>0</v>
      </c>
      <c r="BS39" s="42">
        <f>IF(H39=2,42,0)</f>
        <v>0</v>
      </c>
      <c r="BT39" s="42">
        <f>IF(H39=3,40,0)</f>
        <v>40</v>
      </c>
      <c r="BU39" s="42">
        <f>IF(H39=4,38,0)</f>
        <v>0</v>
      </c>
      <c r="BV39" s="42">
        <f>IF(H39=5,36,0)</f>
        <v>0</v>
      </c>
      <c r="BW39" s="42">
        <f>IF(H39=6,35,0)</f>
        <v>0</v>
      </c>
      <c r="BX39" s="42">
        <f>IF(H39=7,34,0)</f>
        <v>0</v>
      </c>
      <c r="BY39" s="42">
        <f>IF(H39=8,33,0)</f>
        <v>0</v>
      </c>
      <c r="BZ39" s="42">
        <f>IF(H39=9,32,0)</f>
        <v>0</v>
      </c>
      <c r="CA39" s="42">
        <f>IF(H39=10,31,0)</f>
        <v>0</v>
      </c>
      <c r="CB39" s="42">
        <f>IF(H39=11,30,0)</f>
        <v>0</v>
      </c>
      <c r="CC39" s="42">
        <f>IF(H39=12,29,0)</f>
        <v>0</v>
      </c>
      <c r="CD39" s="42">
        <f>IF(H39=13,28,0)</f>
        <v>0</v>
      </c>
      <c r="CE39" s="42">
        <f>IF(H39=14,27,0)</f>
        <v>0</v>
      </c>
      <c r="CF39" s="42">
        <f>IF(H39=15,26,0)</f>
        <v>0</v>
      </c>
      <c r="CG39" s="42">
        <f>IF(H39=16,25,0)</f>
        <v>0</v>
      </c>
      <c r="CH39" s="42">
        <f>IF(H39=17,24,0)</f>
        <v>0</v>
      </c>
      <c r="CI39" s="42">
        <f>IF(H39=18,23,0)</f>
        <v>0</v>
      </c>
      <c r="CJ39" s="42">
        <f>IF(H39=19,22,0)</f>
        <v>0</v>
      </c>
      <c r="CK39" s="42">
        <f>IF(H39=20,21,0)</f>
        <v>0</v>
      </c>
      <c r="CL39" s="42">
        <f>IF(H39=21,20,0)</f>
        <v>0</v>
      </c>
      <c r="CM39" s="42">
        <f>IF(H39=22,19,0)</f>
        <v>0</v>
      </c>
      <c r="CN39" s="42">
        <f>IF(H39=23,18,0)</f>
        <v>0</v>
      </c>
      <c r="CO39" s="42">
        <f>IF(H39=24,17,0)</f>
        <v>0</v>
      </c>
      <c r="CP39" s="42">
        <f>IF(H39=25,16,0)</f>
        <v>0</v>
      </c>
      <c r="CQ39" s="42">
        <f>IF(H39=26,15,0)</f>
        <v>0</v>
      </c>
      <c r="CR39" s="42">
        <f>IF(H39=27,14,0)</f>
        <v>0</v>
      </c>
      <c r="CS39" s="42">
        <f>IF(H39=28,13,0)</f>
        <v>0</v>
      </c>
      <c r="CT39" s="42">
        <f>IF(H39=29,12,0)</f>
        <v>0</v>
      </c>
      <c r="CU39" s="42">
        <f>IF(H39=30,11,0)</f>
        <v>0</v>
      </c>
      <c r="CV39" s="42">
        <f>IF(H39=31,10,0)</f>
        <v>0</v>
      </c>
      <c r="CW39" s="42">
        <f>IF(H39=32,9,0)</f>
        <v>0</v>
      </c>
      <c r="CX39" s="42">
        <f>IF(H39=33,8,0)</f>
        <v>0</v>
      </c>
      <c r="CY39" s="42">
        <f>IF(H39=34,7,0)</f>
        <v>0</v>
      </c>
      <c r="CZ39" s="42">
        <f>IF(H39=35,6,0)</f>
        <v>0</v>
      </c>
      <c r="DA39" s="42">
        <f>IF(H39=36,5,0)</f>
        <v>0</v>
      </c>
      <c r="DB39" s="42">
        <f>IF(H39=37,4,0)</f>
        <v>0</v>
      </c>
      <c r="DC39" s="42">
        <f>IF(H39=38,3,0)</f>
        <v>0</v>
      </c>
      <c r="DD39" s="42">
        <f>IF(H39=39,2,0)</f>
        <v>0</v>
      </c>
      <c r="DE39" s="42">
        <f>IF(H39=40,1,0)</f>
        <v>0</v>
      </c>
      <c r="DF39" s="42">
        <f>IF(H39&gt;20,0,0)</f>
        <v>0</v>
      </c>
      <c r="DG39" s="42">
        <f>IF(H39="сх",0,0)</f>
        <v>0</v>
      </c>
      <c r="DH39" s="42">
        <f>SUM(BR39:DG39)</f>
        <v>40</v>
      </c>
      <c r="DI39" s="42">
        <f>IF(J39=1,45,0)</f>
        <v>0</v>
      </c>
      <c r="DJ39" s="42">
        <f>IF(J39=2,42,0)</f>
        <v>0</v>
      </c>
      <c r="DK39" s="42">
        <f>IF(J39=3,40,0)</f>
        <v>40</v>
      </c>
      <c r="DL39" s="42">
        <f>IF(J39=4,38,0)</f>
        <v>0</v>
      </c>
      <c r="DM39" s="42">
        <f>IF(J39=5,36,0)</f>
        <v>0</v>
      </c>
      <c r="DN39" s="42">
        <f>IF(J39=6,35,0)</f>
        <v>0</v>
      </c>
      <c r="DO39" s="42">
        <f>IF(J39=7,34,0)</f>
        <v>0</v>
      </c>
      <c r="DP39" s="42">
        <f>IF(J39=8,33,0)</f>
        <v>0</v>
      </c>
      <c r="DQ39" s="42">
        <f>IF(J39=9,32,0)</f>
        <v>0</v>
      </c>
      <c r="DR39" s="42">
        <f>IF(J39=10,31,0)</f>
        <v>0</v>
      </c>
      <c r="DS39" s="42">
        <f>IF(J39=11,30,0)</f>
        <v>0</v>
      </c>
      <c r="DT39" s="42">
        <f>IF(J39=12,29,0)</f>
        <v>0</v>
      </c>
      <c r="DU39" s="42">
        <f>IF(J39=13,28,0)</f>
        <v>0</v>
      </c>
      <c r="DV39" s="42">
        <f>IF(J39=14,27,0)</f>
        <v>0</v>
      </c>
      <c r="DW39" s="42">
        <f>IF(J39=15,26,0)</f>
        <v>0</v>
      </c>
      <c r="DX39" s="42">
        <f>IF(J39=16,25,0)</f>
        <v>0</v>
      </c>
      <c r="DY39" s="42">
        <f>IF(J39=17,24,0)</f>
        <v>0</v>
      </c>
      <c r="DZ39" s="42">
        <f>IF(J39=18,23,0)</f>
        <v>0</v>
      </c>
      <c r="EA39" s="42">
        <f>IF(J39=19,22,0)</f>
        <v>0</v>
      </c>
      <c r="EB39" s="42">
        <f>IF(J39=20,21,0)</f>
        <v>0</v>
      </c>
      <c r="EC39" s="42">
        <f>IF(J39=21,20,0)</f>
        <v>0</v>
      </c>
      <c r="ED39" s="42">
        <f>IF(J39=22,19,0)</f>
        <v>0</v>
      </c>
      <c r="EE39" s="42">
        <f>IF(J39=23,18,0)</f>
        <v>0</v>
      </c>
      <c r="EF39" s="42">
        <f>IF(J39=24,17,0)</f>
        <v>0</v>
      </c>
      <c r="EG39" s="42">
        <f>IF(J39=25,16,0)</f>
        <v>0</v>
      </c>
      <c r="EH39" s="42">
        <f>IF(J39=26,15,0)</f>
        <v>0</v>
      </c>
      <c r="EI39" s="42">
        <f>IF(J39=27,14,0)</f>
        <v>0</v>
      </c>
      <c r="EJ39" s="42">
        <f>IF(J39=28,13,0)</f>
        <v>0</v>
      </c>
      <c r="EK39" s="42">
        <f>IF(J39=29,12,0)</f>
        <v>0</v>
      </c>
      <c r="EL39" s="42">
        <f>IF(J39=30,11,0)</f>
        <v>0</v>
      </c>
      <c r="EM39" s="42">
        <f>IF(J39=31,10,0)</f>
        <v>0</v>
      </c>
      <c r="EN39" s="42">
        <f>IF(J39=32,9,0)</f>
        <v>0</v>
      </c>
      <c r="EO39" s="42">
        <f>IF(J39=33,8,0)</f>
        <v>0</v>
      </c>
      <c r="EP39" s="42">
        <f>IF(J39=34,7,0)</f>
        <v>0</v>
      </c>
      <c r="EQ39" s="42">
        <f>IF(J39=35,6,0)</f>
        <v>0</v>
      </c>
      <c r="ER39" s="42">
        <f>IF(J39=36,5,0)</f>
        <v>0</v>
      </c>
      <c r="ES39" s="42">
        <f>IF(J39=37,4,0)</f>
        <v>0</v>
      </c>
      <c r="ET39" s="42">
        <f>IF(J39=38,3,0)</f>
        <v>0</v>
      </c>
      <c r="EU39" s="42">
        <f>IF(J39=39,2,0)</f>
        <v>0</v>
      </c>
      <c r="EV39" s="42">
        <f>IF(J39=40,1,0)</f>
        <v>0</v>
      </c>
      <c r="EW39" s="42">
        <f>IF(J39&gt;20,0,0)</f>
        <v>0</v>
      </c>
      <c r="EX39" s="42">
        <f>IF(J39="сх",0,0)</f>
        <v>0</v>
      </c>
      <c r="EY39" s="42">
        <f>SUM(DI39:EX39)</f>
        <v>40</v>
      </c>
      <c r="EZ39" s="42"/>
      <c r="FA39" s="42">
        <f>IF(H39="сх","ноль",IF(H39&gt;0,H39,"Ноль"))</f>
        <v>3</v>
      </c>
      <c r="FB39" s="42">
        <f>IF(J39="сх","ноль",IF(J39&gt;0,J39,"Ноль"))</f>
        <v>3</v>
      </c>
      <c r="FC39" s="42"/>
      <c r="FD39" s="42">
        <f>MIN(FA39,FB39)</f>
        <v>3</v>
      </c>
      <c r="FE39" s="42" t="e">
        <f>IF(T39=#REF!,IF(J39&lt;#REF!,#REF!,FI39),#REF!)</f>
        <v>#REF!</v>
      </c>
      <c r="FF39" s="42" t="e">
        <f>IF(T39=#REF!,IF(J39&lt;#REF!,0,1))</f>
        <v>#REF!</v>
      </c>
      <c r="FG39" s="42" t="e">
        <f>IF(AND(FD39&gt;=21,FD39&lt;&gt;0),FD39,IF(T39&lt;#REF!,"СТОП",FE39+FF39))</f>
        <v>#REF!</v>
      </c>
      <c r="FH39" s="42"/>
      <c r="FI39" s="42">
        <v>15</v>
      </c>
      <c r="FJ39" s="42">
        <v>16</v>
      </c>
      <c r="FK39" s="42"/>
      <c r="FL39" s="44">
        <f>IF(H39=1,25,0)</f>
        <v>0</v>
      </c>
      <c r="FM39" s="44">
        <f>IF(H39=2,22,0)</f>
        <v>0</v>
      </c>
      <c r="FN39" s="44">
        <f>IF(H39=3,20,0)</f>
        <v>20</v>
      </c>
      <c r="FO39" s="44">
        <f>IF(H39=4,18,0)</f>
        <v>0</v>
      </c>
      <c r="FP39" s="44">
        <f>IF(H39=5,16,0)</f>
        <v>0</v>
      </c>
      <c r="FQ39" s="44">
        <f>IF(H39=6,15,0)</f>
        <v>0</v>
      </c>
      <c r="FR39" s="44">
        <f>IF(H39=7,14,0)</f>
        <v>0</v>
      </c>
      <c r="FS39" s="44">
        <f>IF(H39=8,13,0)</f>
        <v>0</v>
      </c>
      <c r="FT39" s="44">
        <f>IF(H39=9,12,0)</f>
        <v>0</v>
      </c>
      <c r="FU39" s="44">
        <f>IF(H39=10,11,0)</f>
        <v>0</v>
      </c>
      <c r="FV39" s="44">
        <f>IF(H39=11,10,0)</f>
        <v>0</v>
      </c>
      <c r="FW39" s="44">
        <f>IF(H39=12,9,0)</f>
        <v>0</v>
      </c>
      <c r="FX39" s="44">
        <f>IF(H39=13,8,0)</f>
        <v>0</v>
      </c>
      <c r="FY39" s="44">
        <f>IF(H39=14,7,0)</f>
        <v>0</v>
      </c>
      <c r="FZ39" s="44">
        <f>IF(H39=15,6,0)</f>
        <v>0</v>
      </c>
      <c r="GA39" s="44">
        <f>IF(H39=16,5,0)</f>
        <v>0</v>
      </c>
      <c r="GB39" s="44">
        <f>IF(H39=17,4,0)</f>
        <v>0</v>
      </c>
      <c r="GC39" s="44">
        <f>IF(H39=18,3,0)</f>
        <v>0</v>
      </c>
      <c r="GD39" s="44">
        <f>IF(H39=19,2,0)</f>
        <v>0</v>
      </c>
      <c r="GE39" s="44">
        <f>IF(H39=20,1,0)</f>
        <v>0</v>
      </c>
      <c r="GF39" s="44">
        <f>IF(H39&gt;20,0,0)</f>
        <v>0</v>
      </c>
      <c r="GG39" s="44">
        <f>IF(H39="сх",0,0)</f>
        <v>0</v>
      </c>
      <c r="GH39" s="44">
        <f>SUM(FL39:GG39)</f>
        <v>20</v>
      </c>
      <c r="GI39" s="44">
        <f>IF(J39=1,25,0)</f>
        <v>0</v>
      </c>
      <c r="GJ39" s="44">
        <f>IF(J39=2,22,0)</f>
        <v>0</v>
      </c>
      <c r="GK39" s="44">
        <f>IF(J39=3,20,0)</f>
        <v>20</v>
      </c>
      <c r="GL39" s="44">
        <f>IF(J39=4,18,0)</f>
        <v>0</v>
      </c>
      <c r="GM39" s="44">
        <f>IF(J39=5,16,0)</f>
        <v>0</v>
      </c>
      <c r="GN39" s="44">
        <f>IF(J39=6,15,0)</f>
        <v>0</v>
      </c>
      <c r="GO39" s="44">
        <f>IF(J39=7,14,0)</f>
        <v>0</v>
      </c>
      <c r="GP39" s="44">
        <f>IF(J39=8,13,0)</f>
        <v>0</v>
      </c>
      <c r="GQ39" s="44">
        <f>IF(J39=9,12,0)</f>
        <v>0</v>
      </c>
      <c r="GR39" s="44">
        <f>IF(J39=10,11,0)</f>
        <v>0</v>
      </c>
      <c r="GS39" s="44">
        <f>IF(J39=11,10,0)</f>
        <v>0</v>
      </c>
      <c r="GT39" s="44">
        <f>IF(J39=12,9,0)</f>
        <v>0</v>
      </c>
      <c r="GU39" s="44">
        <f>IF(J39=13,8,0)</f>
        <v>0</v>
      </c>
      <c r="GV39" s="44">
        <f>IF(J39=14,7,0)</f>
        <v>0</v>
      </c>
      <c r="GW39" s="44">
        <f>IF(J39=15,6,0)</f>
        <v>0</v>
      </c>
      <c r="GX39" s="44">
        <f>IF(J39=16,5,0)</f>
        <v>0</v>
      </c>
      <c r="GY39" s="44">
        <f>IF(J39=17,4,0)</f>
        <v>0</v>
      </c>
      <c r="GZ39" s="44">
        <f>IF(J39=18,3,0)</f>
        <v>0</v>
      </c>
      <c r="HA39" s="44">
        <f>IF(J39=19,2,0)</f>
        <v>0</v>
      </c>
      <c r="HB39" s="44">
        <f>IF(J39=20,1,0)</f>
        <v>0</v>
      </c>
      <c r="HC39" s="44">
        <f>IF(J39&gt;20,0,0)</f>
        <v>0</v>
      </c>
      <c r="HD39" s="44">
        <f>IF(J39="сх",0,0)</f>
        <v>0</v>
      </c>
      <c r="HE39" s="44">
        <f>SUM(GI39:HD39)</f>
        <v>20</v>
      </c>
      <c r="HF39" s="44">
        <f>IF(H39=1,100,0)</f>
        <v>0</v>
      </c>
      <c r="HG39" s="44">
        <f>IF(H39=2,98,0)</f>
        <v>0</v>
      </c>
      <c r="HH39" s="44">
        <f>IF(H39=3,95,0)</f>
        <v>95</v>
      </c>
      <c r="HI39" s="44">
        <f>IF(H39=4,93,0)</f>
        <v>0</v>
      </c>
      <c r="HJ39" s="44">
        <f>IF(H39=5,90,0)</f>
        <v>0</v>
      </c>
      <c r="HK39" s="44">
        <f>IF(H39=6,88,0)</f>
        <v>0</v>
      </c>
      <c r="HL39" s="44">
        <f>IF(H39=7,85,0)</f>
        <v>0</v>
      </c>
      <c r="HM39" s="44">
        <f>IF(H39=8,83,0)</f>
        <v>0</v>
      </c>
      <c r="HN39" s="44">
        <f>IF(H39=9,80,0)</f>
        <v>0</v>
      </c>
      <c r="HO39" s="44">
        <f>IF(H39=10,78,0)</f>
        <v>0</v>
      </c>
      <c r="HP39" s="44">
        <f>IF(H39=11,75,0)</f>
        <v>0</v>
      </c>
      <c r="HQ39" s="44">
        <f>IF(H39=12,73,0)</f>
        <v>0</v>
      </c>
      <c r="HR39" s="44">
        <f>IF(H39=13,70,0)</f>
        <v>0</v>
      </c>
      <c r="HS39" s="44">
        <f>IF(H39=14,68,0)</f>
        <v>0</v>
      </c>
      <c r="HT39" s="44">
        <f>IF(H39=15,65,0)</f>
        <v>0</v>
      </c>
      <c r="HU39" s="44">
        <f>IF(H39=16,63,0)</f>
        <v>0</v>
      </c>
      <c r="HV39" s="44">
        <f>IF(H39=17,60,0)</f>
        <v>0</v>
      </c>
      <c r="HW39" s="44">
        <f>IF(H39=18,58,0)</f>
        <v>0</v>
      </c>
      <c r="HX39" s="44">
        <f>IF(H39=19,55,0)</f>
        <v>0</v>
      </c>
      <c r="HY39" s="44">
        <f>IF(H39=20,53,0)</f>
        <v>0</v>
      </c>
      <c r="HZ39" s="44">
        <f>IF(H39&gt;20,0,0)</f>
        <v>0</v>
      </c>
      <c r="IA39" s="44">
        <f>IF(H39="сх",0,0)</f>
        <v>0</v>
      </c>
      <c r="IB39" s="44">
        <f>SUM(HF39:IA39)</f>
        <v>95</v>
      </c>
      <c r="IC39" s="44">
        <f>IF(J39=1,100,0)</f>
        <v>0</v>
      </c>
      <c r="ID39" s="44">
        <f>IF(J39=2,98,0)</f>
        <v>0</v>
      </c>
      <c r="IE39" s="44">
        <f>IF(J39=3,95,0)</f>
        <v>95</v>
      </c>
      <c r="IF39" s="44">
        <f>IF(J39=4,93,0)</f>
        <v>0</v>
      </c>
      <c r="IG39" s="44">
        <f>IF(J39=5,90,0)</f>
        <v>0</v>
      </c>
      <c r="IH39" s="44">
        <f>IF(J39=6,88,0)</f>
        <v>0</v>
      </c>
      <c r="II39" s="44">
        <f>IF(J39=7,85,0)</f>
        <v>0</v>
      </c>
      <c r="IJ39" s="44">
        <f>IF(J39=8,83,0)</f>
        <v>0</v>
      </c>
      <c r="IK39" s="44">
        <f>IF(J39=9,80,0)</f>
        <v>0</v>
      </c>
      <c r="IL39" s="44">
        <f>IF(J39=10,78,0)</f>
        <v>0</v>
      </c>
      <c r="IM39" s="44">
        <f>IF(J39=11,75,0)</f>
        <v>0</v>
      </c>
      <c r="IN39" s="44">
        <f>IF(J39=12,73,0)</f>
        <v>0</v>
      </c>
      <c r="IO39" s="44">
        <f>IF(J39=13,70,0)</f>
        <v>0</v>
      </c>
      <c r="IP39" s="44">
        <f>IF(J39=14,68,0)</f>
        <v>0</v>
      </c>
      <c r="IQ39" s="44">
        <f>IF(J39=15,65,0)</f>
        <v>0</v>
      </c>
      <c r="IR39" s="44">
        <f>IF(J39=16,63,0)</f>
        <v>0</v>
      </c>
      <c r="IS39" s="44">
        <f>IF(J39=17,60,0)</f>
        <v>0</v>
      </c>
      <c r="IT39" s="44">
        <f>IF(J39=18,58,0)</f>
        <v>0</v>
      </c>
      <c r="IU39" s="44">
        <f>IF(J39=19,55,0)</f>
        <v>0</v>
      </c>
      <c r="IV39" s="44">
        <f>IF(J39=20,53,0)</f>
        <v>0</v>
      </c>
    </row>
    <row r="40" spans="1:256" s="3" customFormat="1" ht="99.75" customHeight="1" thickBot="1">
      <c r="A40" s="58">
        <v>2</v>
      </c>
      <c r="B40" s="68">
        <v>128</v>
      </c>
      <c r="C40" s="66" t="s">
        <v>92</v>
      </c>
      <c r="D40" s="58" t="s">
        <v>93</v>
      </c>
      <c r="E40" s="59" t="s">
        <v>94</v>
      </c>
      <c r="F40" s="60" t="s">
        <v>95</v>
      </c>
      <c r="G40" s="58" t="s">
        <v>44</v>
      </c>
      <c r="H40" s="98">
        <v>1</v>
      </c>
      <c r="I40" s="85">
        <f>IF(AND(H40&lt;=20,H40&gt;=1),IF(H40=1,25,IF(H40=2,22,IF(H40=3,20,IF(H40=4,18,21-H40)))),0)</f>
        <v>25</v>
      </c>
      <c r="J40" s="99">
        <v>1</v>
      </c>
      <c r="K40" s="85">
        <f>IF(AND(J40&lt;=20,J40&gt;=1),IF(J40=1,25,IF(J40=2,22,IF(J40=3,20,IF(J40=4,18,21-J40)))),0)</f>
        <v>25</v>
      </c>
      <c r="L40" s="98">
        <v>1</v>
      </c>
      <c r="M40" s="85">
        <f>IF(AND(L40&lt;=20,L40&gt;=1),IF(L40=1,25,IF(L40=2,22,IF(L40=3,20,IF(L40=4,18,21-L40)))),0)</f>
        <v>25</v>
      </c>
      <c r="N40" s="99">
        <v>1</v>
      </c>
      <c r="O40" s="85">
        <f>IF(AND(N40&lt;=20,N40&gt;=1),IF(N40=1,25,IF(N40=2,22,IF(N40=3,20,IF(N40=4,18,21-N40)))),0)</f>
        <v>25</v>
      </c>
      <c r="P40" s="98"/>
      <c r="Q40" s="85">
        <f t="shared" si="453"/>
        <v>0</v>
      </c>
      <c r="R40" s="99"/>
      <c r="S40" s="85">
        <f t="shared" si="454"/>
        <v>0</v>
      </c>
      <c r="T40" s="38">
        <f t="shared" si="455"/>
        <v>100</v>
      </c>
      <c r="U40" s="41"/>
      <c r="V40" s="42"/>
      <c r="W40" s="43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s="3" customFormat="1" ht="99.75" customHeight="1" thickBot="1">
      <c r="A41" s="55">
        <v>3</v>
      </c>
      <c r="B41" s="68">
        <v>77</v>
      </c>
      <c r="C41" s="66" t="s">
        <v>88</v>
      </c>
      <c r="D41" s="58" t="s">
        <v>28</v>
      </c>
      <c r="E41" s="59" t="s">
        <v>89</v>
      </c>
      <c r="F41" s="60" t="s">
        <v>90</v>
      </c>
      <c r="G41" s="58" t="s">
        <v>49</v>
      </c>
      <c r="H41" s="98">
        <v>2</v>
      </c>
      <c r="I41" s="85">
        <f>IF(AND(H41&lt;=20,H41&gt;=1),IF(H41=1,25,IF(H41=2,22,IF(H41=3,20,IF(H41=4,18,21-H41)))),0)</f>
        <v>22</v>
      </c>
      <c r="J41" s="99">
        <v>2</v>
      </c>
      <c r="K41" s="85">
        <f>IF(AND(J41&lt;=20,J41&gt;=1),IF(J41=1,25,IF(J41=2,22,IF(J41=3,20,IF(J41=4,18,21-J41)))),0)</f>
        <v>22</v>
      </c>
      <c r="L41" s="98">
        <v>2</v>
      </c>
      <c r="M41" s="85">
        <f>IF(AND(L41&lt;=20,L41&gt;=1),IF(L41=1,25,IF(L41=2,22,IF(L41=3,20,IF(L41=4,18,21-L41)))),0)</f>
        <v>22</v>
      </c>
      <c r="N41" s="99">
        <v>4</v>
      </c>
      <c r="O41" s="85">
        <f>IF(AND(N41&lt;=20,N41&gt;=1),IF(N41=1,25,IF(N41=2,22,IF(N41=3,20,IF(N41=4,18,21-N41)))),0)</f>
        <v>18</v>
      </c>
      <c r="P41" s="98"/>
      <c r="Q41" s="85">
        <f t="shared" si="453"/>
        <v>0</v>
      </c>
      <c r="R41" s="99"/>
      <c r="S41" s="85">
        <f t="shared" si="454"/>
        <v>0</v>
      </c>
      <c r="T41" s="38">
        <f t="shared" si="455"/>
        <v>84</v>
      </c>
      <c r="U41" s="41"/>
      <c r="V41" s="42"/>
      <c r="W41" s="43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3" customFormat="1" ht="99.75" customHeight="1" thickBot="1">
      <c r="A42" s="58">
        <v>4</v>
      </c>
      <c r="B42" s="68">
        <v>48</v>
      </c>
      <c r="C42" s="66" t="s">
        <v>84</v>
      </c>
      <c r="D42" s="58" t="s">
        <v>28</v>
      </c>
      <c r="E42" s="59" t="s">
        <v>48</v>
      </c>
      <c r="F42" s="60" t="s">
        <v>40</v>
      </c>
      <c r="G42" s="58" t="s">
        <v>42</v>
      </c>
      <c r="H42" s="46">
        <v>4</v>
      </c>
      <c r="I42" s="85">
        <f>IF(AND(H42&lt;=20,H42&gt;=1),IF(H42=1,25,IF(H42=2,22,IF(H42=3,20,IF(H42=4,18,21-H42)))),0)</f>
        <v>18</v>
      </c>
      <c r="J42" s="45">
        <v>4</v>
      </c>
      <c r="K42" s="85">
        <f>IF(AND(J42&lt;=20,J42&gt;=1),IF(J42=1,25,IF(J42=2,22,IF(J42=3,20,IF(J42=4,18,21-J42)))),0)</f>
        <v>18</v>
      </c>
      <c r="L42" s="46">
        <v>5</v>
      </c>
      <c r="M42" s="85">
        <f>IF(AND(L42&lt;=20,L42&gt;=1),IF(L42=1,25,IF(L42=2,22,IF(L42=3,20,IF(L42=4,18,21-L42)))),0)</f>
        <v>16</v>
      </c>
      <c r="N42" s="45">
        <v>5</v>
      </c>
      <c r="O42" s="85">
        <f>IF(AND(N42&lt;=20,N42&gt;=1),IF(N42=1,25,IF(N42=2,22,IF(N42=3,20,IF(N42=4,18,21-N42)))),0)</f>
        <v>16</v>
      </c>
      <c r="P42" s="46"/>
      <c r="Q42" s="85">
        <f t="shared" si="453"/>
        <v>0</v>
      </c>
      <c r="R42" s="45"/>
      <c r="S42" s="85">
        <f t="shared" si="454"/>
        <v>0</v>
      </c>
      <c r="T42" s="38">
        <f t="shared" si="455"/>
        <v>68</v>
      </c>
      <c r="U42" s="41">
        <f>I42+K42</f>
        <v>36</v>
      </c>
      <c r="V42" s="42"/>
      <c r="W42" s="43"/>
      <c r="X42" s="42">
        <f>IF(H42=1,25,0)</f>
        <v>0</v>
      </c>
      <c r="Y42" s="42">
        <f>IF(H42=2,22,0)</f>
        <v>0</v>
      </c>
      <c r="Z42" s="42">
        <f>IF(H42=3,20,0)</f>
        <v>0</v>
      </c>
      <c r="AA42" s="42">
        <f>IF(H42=4,18,0)</f>
        <v>18</v>
      </c>
      <c r="AB42" s="42">
        <f>IF(H42=5,16,0)</f>
        <v>0</v>
      </c>
      <c r="AC42" s="42">
        <f>IF(H42=6,15,0)</f>
        <v>0</v>
      </c>
      <c r="AD42" s="42">
        <f>IF(H42=7,14,0)</f>
        <v>0</v>
      </c>
      <c r="AE42" s="42">
        <f>IF(H42=8,13,0)</f>
        <v>0</v>
      </c>
      <c r="AF42" s="42">
        <f>IF(H42=9,12,0)</f>
        <v>0</v>
      </c>
      <c r="AG42" s="42">
        <f>IF(H42=10,11,0)</f>
        <v>0</v>
      </c>
      <c r="AH42" s="42">
        <f>IF(H42=11,10,0)</f>
        <v>0</v>
      </c>
      <c r="AI42" s="42">
        <f>IF(H42=12,9,0)</f>
        <v>0</v>
      </c>
      <c r="AJ42" s="42">
        <f>IF(H42=13,8,0)</f>
        <v>0</v>
      </c>
      <c r="AK42" s="42">
        <f>IF(H42=14,7,0)</f>
        <v>0</v>
      </c>
      <c r="AL42" s="42">
        <f>IF(H42=15,6,0)</f>
        <v>0</v>
      </c>
      <c r="AM42" s="42">
        <f>IF(H42=16,5,0)</f>
        <v>0</v>
      </c>
      <c r="AN42" s="42">
        <f>IF(H42=17,4,0)</f>
        <v>0</v>
      </c>
      <c r="AO42" s="42">
        <f>IF(H42=18,3,0)</f>
        <v>0</v>
      </c>
      <c r="AP42" s="42">
        <f>IF(H42=19,2,0)</f>
        <v>0</v>
      </c>
      <c r="AQ42" s="42">
        <f>IF(H42=20,1,0)</f>
        <v>0</v>
      </c>
      <c r="AR42" s="42">
        <f>IF(H42&gt;20,0,0)</f>
        <v>0</v>
      </c>
      <c r="AS42" s="42">
        <f>IF(H42="сх",0,0)</f>
        <v>0</v>
      </c>
      <c r="AT42" s="42">
        <f>SUM(X42:AR42)</f>
        <v>18</v>
      </c>
      <c r="AU42" s="42">
        <f>IF(J42=1,25,0)</f>
        <v>0</v>
      </c>
      <c r="AV42" s="42">
        <f>IF(J42=2,22,0)</f>
        <v>0</v>
      </c>
      <c r="AW42" s="42">
        <f>IF(J42=3,20,0)</f>
        <v>0</v>
      </c>
      <c r="AX42" s="42">
        <f>IF(J42=4,18,0)</f>
        <v>18</v>
      </c>
      <c r="AY42" s="42">
        <f>IF(J42=5,16,0)</f>
        <v>0</v>
      </c>
      <c r="AZ42" s="42">
        <f>IF(J42=6,15,0)</f>
        <v>0</v>
      </c>
      <c r="BA42" s="42">
        <f>IF(J42=7,14,0)</f>
        <v>0</v>
      </c>
      <c r="BB42" s="42">
        <f>IF(J42=8,13,0)</f>
        <v>0</v>
      </c>
      <c r="BC42" s="42">
        <f>IF(J42=9,12,0)</f>
        <v>0</v>
      </c>
      <c r="BD42" s="42">
        <f>IF(J42=10,11,0)</f>
        <v>0</v>
      </c>
      <c r="BE42" s="42">
        <f>IF(J42=11,10,0)</f>
        <v>0</v>
      </c>
      <c r="BF42" s="42">
        <f>IF(J42=12,9,0)</f>
        <v>0</v>
      </c>
      <c r="BG42" s="42">
        <f>IF(J42=13,8,0)</f>
        <v>0</v>
      </c>
      <c r="BH42" s="42">
        <f>IF(J42=14,7,0)</f>
        <v>0</v>
      </c>
      <c r="BI42" s="42">
        <f>IF(J42=15,6,0)</f>
        <v>0</v>
      </c>
      <c r="BJ42" s="42">
        <f>IF(J42=16,5,0)</f>
        <v>0</v>
      </c>
      <c r="BK42" s="42">
        <f>IF(J42=17,4,0)</f>
        <v>0</v>
      </c>
      <c r="BL42" s="42">
        <f>IF(J42=18,3,0)</f>
        <v>0</v>
      </c>
      <c r="BM42" s="42">
        <f>IF(J42=19,2,0)</f>
        <v>0</v>
      </c>
      <c r="BN42" s="42">
        <f>IF(J42=20,1,0)</f>
        <v>0</v>
      </c>
      <c r="BO42" s="42">
        <f>IF(J42&gt;20,0,0)</f>
        <v>0</v>
      </c>
      <c r="BP42" s="42">
        <f>IF(J42="сх",0,0)</f>
        <v>0</v>
      </c>
      <c r="BQ42" s="42">
        <f>SUM(AU42:BO42)</f>
        <v>18</v>
      </c>
      <c r="BR42" s="42">
        <f>IF(H42=1,45,0)</f>
        <v>0</v>
      </c>
      <c r="BS42" s="42">
        <f>IF(H42=2,42,0)</f>
        <v>0</v>
      </c>
      <c r="BT42" s="42">
        <f>IF(H42=3,40,0)</f>
        <v>0</v>
      </c>
      <c r="BU42" s="42">
        <f>IF(H42=4,38,0)</f>
        <v>38</v>
      </c>
      <c r="BV42" s="42">
        <f>IF(H42=5,36,0)</f>
        <v>0</v>
      </c>
      <c r="BW42" s="42">
        <f>IF(H42=6,35,0)</f>
        <v>0</v>
      </c>
      <c r="BX42" s="42">
        <f>IF(H42=7,34,0)</f>
        <v>0</v>
      </c>
      <c r="BY42" s="42">
        <f>IF(H42=8,33,0)</f>
        <v>0</v>
      </c>
      <c r="BZ42" s="42">
        <f>IF(H42=9,32,0)</f>
        <v>0</v>
      </c>
      <c r="CA42" s="42">
        <f>IF(H42=10,31,0)</f>
        <v>0</v>
      </c>
      <c r="CB42" s="42">
        <f>IF(H42=11,30,0)</f>
        <v>0</v>
      </c>
      <c r="CC42" s="42">
        <f>IF(H42=12,29,0)</f>
        <v>0</v>
      </c>
      <c r="CD42" s="42">
        <f>IF(H42=13,28,0)</f>
        <v>0</v>
      </c>
      <c r="CE42" s="42">
        <f>IF(H42=14,27,0)</f>
        <v>0</v>
      </c>
      <c r="CF42" s="42">
        <f>IF(H42=15,26,0)</f>
        <v>0</v>
      </c>
      <c r="CG42" s="42">
        <f>IF(H42=16,25,0)</f>
        <v>0</v>
      </c>
      <c r="CH42" s="42">
        <f>IF(H42=17,24,0)</f>
        <v>0</v>
      </c>
      <c r="CI42" s="42">
        <f>IF(H42=18,23,0)</f>
        <v>0</v>
      </c>
      <c r="CJ42" s="42">
        <f>IF(H42=19,22,0)</f>
        <v>0</v>
      </c>
      <c r="CK42" s="42">
        <f>IF(H42=20,21,0)</f>
        <v>0</v>
      </c>
      <c r="CL42" s="42">
        <f>IF(H42=21,20,0)</f>
        <v>0</v>
      </c>
      <c r="CM42" s="42">
        <f>IF(H42=22,19,0)</f>
        <v>0</v>
      </c>
      <c r="CN42" s="42">
        <f>IF(H42=23,18,0)</f>
        <v>0</v>
      </c>
      <c r="CO42" s="42">
        <f>IF(H42=24,17,0)</f>
        <v>0</v>
      </c>
      <c r="CP42" s="42">
        <f>IF(H42=25,16,0)</f>
        <v>0</v>
      </c>
      <c r="CQ42" s="42">
        <f>IF(H42=26,15,0)</f>
        <v>0</v>
      </c>
      <c r="CR42" s="42">
        <f>IF(H42=27,14,0)</f>
        <v>0</v>
      </c>
      <c r="CS42" s="42">
        <f>IF(H42=28,13,0)</f>
        <v>0</v>
      </c>
      <c r="CT42" s="42">
        <f>IF(H42=29,12,0)</f>
        <v>0</v>
      </c>
      <c r="CU42" s="42">
        <f>IF(H42=30,11,0)</f>
        <v>0</v>
      </c>
      <c r="CV42" s="42">
        <f>IF(H42=31,10,0)</f>
        <v>0</v>
      </c>
      <c r="CW42" s="42">
        <f>IF(H42=32,9,0)</f>
        <v>0</v>
      </c>
      <c r="CX42" s="42">
        <f>IF(H42=33,8,0)</f>
        <v>0</v>
      </c>
      <c r="CY42" s="42">
        <f>IF(H42=34,7,0)</f>
        <v>0</v>
      </c>
      <c r="CZ42" s="42">
        <f>IF(H42=35,6,0)</f>
        <v>0</v>
      </c>
      <c r="DA42" s="42">
        <f>IF(H42=36,5,0)</f>
        <v>0</v>
      </c>
      <c r="DB42" s="42">
        <f>IF(H42=37,4,0)</f>
        <v>0</v>
      </c>
      <c r="DC42" s="42">
        <f>IF(H42=38,3,0)</f>
        <v>0</v>
      </c>
      <c r="DD42" s="42">
        <f>IF(H42=39,2,0)</f>
        <v>0</v>
      </c>
      <c r="DE42" s="42">
        <f>IF(H42=40,1,0)</f>
        <v>0</v>
      </c>
      <c r="DF42" s="42">
        <f>IF(H42&gt;20,0,0)</f>
        <v>0</v>
      </c>
      <c r="DG42" s="42">
        <f>IF(H42="сх",0,0)</f>
        <v>0</v>
      </c>
      <c r="DH42" s="42">
        <f>SUM(BR42:DG42)</f>
        <v>38</v>
      </c>
      <c r="DI42" s="42">
        <f>IF(J42=1,45,0)</f>
        <v>0</v>
      </c>
      <c r="DJ42" s="42">
        <f>IF(J42=2,42,0)</f>
        <v>0</v>
      </c>
      <c r="DK42" s="42">
        <f>IF(J42=3,40,0)</f>
        <v>0</v>
      </c>
      <c r="DL42" s="42">
        <f>IF(J42=4,38,0)</f>
        <v>38</v>
      </c>
      <c r="DM42" s="42">
        <f>IF(J42=5,36,0)</f>
        <v>0</v>
      </c>
      <c r="DN42" s="42">
        <f>IF(J42=6,35,0)</f>
        <v>0</v>
      </c>
      <c r="DO42" s="42">
        <f>IF(J42=7,34,0)</f>
        <v>0</v>
      </c>
      <c r="DP42" s="42">
        <f>IF(J42=8,33,0)</f>
        <v>0</v>
      </c>
      <c r="DQ42" s="42">
        <f>IF(J42=9,32,0)</f>
        <v>0</v>
      </c>
      <c r="DR42" s="42">
        <f>IF(J42=10,31,0)</f>
        <v>0</v>
      </c>
      <c r="DS42" s="42">
        <f>IF(J42=11,30,0)</f>
        <v>0</v>
      </c>
      <c r="DT42" s="42">
        <f>IF(J42=12,29,0)</f>
        <v>0</v>
      </c>
      <c r="DU42" s="42">
        <f>IF(J42=13,28,0)</f>
        <v>0</v>
      </c>
      <c r="DV42" s="42">
        <f>IF(J42=14,27,0)</f>
        <v>0</v>
      </c>
      <c r="DW42" s="42">
        <f>IF(J42=15,26,0)</f>
        <v>0</v>
      </c>
      <c r="DX42" s="42">
        <f>IF(J42=16,25,0)</f>
        <v>0</v>
      </c>
      <c r="DY42" s="42">
        <f>IF(J42=17,24,0)</f>
        <v>0</v>
      </c>
      <c r="DZ42" s="42">
        <f>IF(J42=18,23,0)</f>
        <v>0</v>
      </c>
      <c r="EA42" s="42">
        <f>IF(J42=19,22,0)</f>
        <v>0</v>
      </c>
      <c r="EB42" s="42">
        <f>IF(J42=20,21,0)</f>
        <v>0</v>
      </c>
      <c r="EC42" s="42">
        <f>IF(J42=21,20,0)</f>
        <v>0</v>
      </c>
      <c r="ED42" s="42">
        <f>IF(J42=22,19,0)</f>
        <v>0</v>
      </c>
      <c r="EE42" s="42">
        <f>IF(J42=23,18,0)</f>
        <v>0</v>
      </c>
      <c r="EF42" s="42">
        <f>IF(J42=24,17,0)</f>
        <v>0</v>
      </c>
      <c r="EG42" s="42">
        <f>IF(J42=25,16,0)</f>
        <v>0</v>
      </c>
      <c r="EH42" s="42">
        <f>IF(J42=26,15,0)</f>
        <v>0</v>
      </c>
      <c r="EI42" s="42">
        <f>IF(J42=27,14,0)</f>
        <v>0</v>
      </c>
      <c r="EJ42" s="42">
        <f>IF(J42=28,13,0)</f>
        <v>0</v>
      </c>
      <c r="EK42" s="42">
        <f>IF(J42=29,12,0)</f>
        <v>0</v>
      </c>
      <c r="EL42" s="42">
        <f>IF(J42=30,11,0)</f>
        <v>0</v>
      </c>
      <c r="EM42" s="42">
        <f>IF(J42=31,10,0)</f>
        <v>0</v>
      </c>
      <c r="EN42" s="42">
        <f>IF(J42=32,9,0)</f>
        <v>0</v>
      </c>
      <c r="EO42" s="42">
        <f>IF(J42=33,8,0)</f>
        <v>0</v>
      </c>
      <c r="EP42" s="42">
        <f>IF(J42=34,7,0)</f>
        <v>0</v>
      </c>
      <c r="EQ42" s="42">
        <f>IF(J42=35,6,0)</f>
        <v>0</v>
      </c>
      <c r="ER42" s="42">
        <f>IF(J42=36,5,0)</f>
        <v>0</v>
      </c>
      <c r="ES42" s="42">
        <f>IF(J42=37,4,0)</f>
        <v>0</v>
      </c>
      <c r="ET42" s="42">
        <f>IF(J42=38,3,0)</f>
        <v>0</v>
      </c>
      <c r="EU42" s="42">
        <f>IF(J42=39,2,0)</f>
        <v>0</v>
      </c>
      <c r="EV42" s="42">
        <f>IF(J42=40,1,0)</f>
        <v>0</v>
      </c>
      <c r="EW42" s="42">
        <f>IF(J42&gt;20,0,0)</f>
        <v>0</v>
      </c>
      <c r="EX42" s="42">
        <f>IF(J42="сх",0,0)</f>
        <v>0</v>
      </c>
      <c r="EY42" s="42">
        <f>SUM(DI42:EX42)</f>
        <v>38</v>
      </c>
      <c r="EZ42" s="42"/>
      <c r="FA42" s="42">
        <f>IF(H42="сх","ноль",IF(H42&gt;0,H42,"Ноль"))</f>
        <v>4</v>
      </c>
      <c r="FB42" s="42">
        <f>IF(J42="сх","ноль",IF(J42&gt;0,J42,"Ноль"))</f>
        <v>4</v>
      </c>
      <c r="FC42" s="42"/>
      <c r="FD42" s="42">
        <f>MIN(FA42,FB42)</f>
        <v>4</v>
      </c>
      <c r="FE42" s="42" t="e">
        <f>IF(T42=#REF!,IF(J42&lt;#REF!,#REF!,FI42),#REF!)</f>
        <v>#REF!</v>
      </c>
      <c r="FF42" s="42" t="e">
        <f>IF(T42=#REF!,IF(J42&lt;#REF!,0,1))</f>
        <v>#REF!</v>
      </c>
      <c r="FG42" s="42" t="e">
        <f>IF(AND(FD42&gt;=21,FD42&lt;&gt;0),FD42,IF(T42&lt;#REF!,"СТОП",FE42+FF42))</f>
        <v>#REF!</v>
      </c>
      <c r="FH42" s="42"/>
      <c r="FI42" s="42">
        <v>15</v>
      </c>
      <c r="FJ42" s="42">
        <v>16</v>
      </c>
      <c r="FK42" s="42"/>
      <c r="FL42" s="44">
        <f>IF(H42=1,25,0)</f>
        <v>0</v>
      </c>
      <c r="FM42" s="44">
        <f>IF(H42=2,22,0)</f>
        <v>0</v>
      </c>
      <c r="FN42" s="44">
        <f>IF(H42=3,20,0)</f>
        <v>0</v>
      </c>
      <c r="FO42" s="44">
        <f>IF(H42=4,18,0)</f>
        <v>18</v>
      </c>
      <c r="FP42" s="44">
        <f>IF(H42=5,16,0)</f>
        <v>0</v>
      </c>
      <c r="FQ42" s="44">
        <f>IF(H42=6,15,0)</f>
        <v>0</v>
      </c>
      <c r="FR42" s="44">
        <f>IF(H42=7,14,0)</f>
        <v>0</v>
      </c>
      <c r="FS42" s="44">
        <f>IF(H42=8,13,0)</f>
        <v>0</v>
      </c>
      <c r="FT42" s="44">
        <f>IF(H42=9,12,0)</f>
        <v>0</v>
      </c>
      <c r="FU42" s="44">
        <f>IF(H42=10,11,0)</f>
        <v>0</v>
      </c>
      <c r="FV42" s="44">
        <f>IF(H42=11,10,0)</f>
        <v>0</v>
      </c>
      <c r="FW42" s="44">
        <f>IF(H42=12,9,0)</f>
        <v>0</v>
      </c>
      <c r="FX42" s="44">
        <f>IF(H42=13,8,0)</f>
        <v>0</v>
      </c>
      <c r="FY42" s="44">
        <f>IF(H42=14,7,0)</f>
        <v>0</v>
      </c>
      <c r="FZ42" s="44">
        <f>IF(H42=15,6,0)</f>
        <v>0</v>
      </c>
      <c r="GA42" s="44">
        <f>IF(H42=16,5,0)</f>
        <v>0</v>
      </c>
      <c r="GB42" s="44">
        <f>IF(H42=17,4,0)</f>
        <v>0</v>
      </c>
      <c r="GC42" s="44">
        <f>IF(H42=18,3,0)</f>
        <v>0</v>
      </c>
      <c r="GD42" s="44">
        <f>IF(H42=19,2,0)</f>
        <v>0</v>
      </c>
      <c r="GE42" s="44">
        <f>IF(H42=20,1,0)</f>
        <v>0</v>
      </c>
      <c r="GF42" s="44">
        <f>IF(H42&gt;20,0,0)</f>
        <v>0</v>
      </c>
      <c r="GG42" s="44">
        <f>IF(H42="сх",0,0)</f>
        <v>0</v>
      </c>
      <c r="GH42" s="44">
        <f>SUM(FL42:GG42)</f>
        <v>18</v>
      </c>
      <c r="GI42" s="44">
        <f>IF(J42=1,25,0)</f>
        <v>0</v>
      </c>
      <c r="GJ42" s="44">
        <f>IF(J42=2,22,0)</f>
        <v>0</v>
      </c>
      <c r="GK42" s="44">
        <f>IF(J42=3,20,0)</f>
        <v>0</v>
      </c>
      <c r="GL42" s="44">
        <f>IF(J42=4,18,0)</f>
        <v>18</v>
      </c>
      <c r="GM42" s="44">
        <f>IF(J42=5,16,0)</f>
        <v>0</v>
      </c>
      <c r="GN42" s="44">
        <f>IF(J42=6,15,0)</f>
        <v>0</v>
      </c>
      <c r="GO42" s="44">
        <f>IF(J42=7,14,0)</f>
        <v>0</v>
      </c>
      <c r="GP42" s="44">
        <f>IF(J42=8,13,0)</f>
        <v>0</v>
      </c>
      <c r="GQ42" s="44">
        <f>IF(J42=9,12,0)</f>
        <v>0</v>
      </c>
      <c r="GR42" s="44">
        <f>IF(J42=10,11,0)</f>
        <v>0</v>
      </c>
      <c r="GS42" s="44">
        <f>IF(J42=11,10,0)</f>
        <v>0</v>
      </c>
      <c r="GT42" s="44">
        <f>IF(J42=12,9,0)</f>
        <v>0</v>
      </c>
      <c r="GU42" s="44">
        <f>IF(J42=13,8,0)</f>
        <v>0</v>
      </c>
      <c r="GV42" s="44">
        <f>IF(J42=14,7,0)</f>
        <v>0</v>
      </c>
      <c r="GW42" s="44">
        <f>IF(J42=15,6,0)</f>
        <v>0</v>
      </c>
      <c r="GX42" s="44">
        <f>IF(J42=16,5,0)</f>
        <v>0</v>
      </c>
      <c r="GY42" s="44">
        <f>IF(J42=17,4,0)</f>
        <v>0</v>
      </c>
      <c r="GZ42" s="44">
        <f>IF(J42=18,3,0)</f>
        <v>0</v>
      </c>
      <c r="HA42" s="44">
        <f>IF(J42=19,2,0)</f>
        <v>0</v>
      </c>
      <c r="HB42" s="44">
        <f>IF(J42=20,1,0)</f>
        <v>0</v>
      </c>
      <c r="HC42" s="44">
        <f>IF(J42&gt;20,0,0)</f>
        <v>0</v>
      </c>
      <c r="HD42" s="44">
        <f>IF(J42="сх",0,0)</f>
        <v>0</v>
      </c>
      <c r="HE42" s="44">
        <f>SUM(GI42:HD42)</f>
        <v>18</v>
      </c>
      <c r="HF42" s="44">
        <f>IF(H42=1,100,0)</f>
        <v>0</v>
      </c>
      <c r="HG42" s="44">
        <f>IF(H42=2,98,0)</f>
        <v>0</v>
      </c>
      <c r="HH42" s="44">
        <f>IF(H42=3,95,0)</f>
        <v>0</v>
      </c>
      <c r="HI42" s="44">
        <f>IF(H42=4,93,0)</f>
        <v>93</v>
      </c>
      <c r="HJ42" s="44">
        <f>IF(H42=5,90,0)</f>
        <v>0</v>
      </c>
      <c r="HK42" s="44">
        <f>IF(H42=6,88,0)</f>
        <v>0</v>
      </c>
      <c r="HL42" s="44">
        <f>IF(H42=7,85,0)</f>
        <v>0</v>
      </c>
      <c r="HM42" s="44">
        <f>IF(H42=8,83,0)</f>
        <v>0</v>
      </c>
      <c r="HN42" s="44">
        <f>IF(H42=9,80,0)</f>
        <v>0</v>
      </c>
      <c r="HO42" s="44">
        <f>IF(H42=10,78,0)</f>
        <v>0</v>
      </c>
      <c r="HP42" s="44">
        <f>IF(H42=11,75,0)</f>
        <v>0</v>
      </c>
      <c r="HQ42" s="44">
        <f>IF(H42=12,73,0)</f>
        <v>0</v>
      </c>
      <c r="HR42" s="44">
        <f>IF(H42=13,70,0)</f>
        <v>0</v>
      </c>
      <c r="HS42" s="44">
        <f>IF(H42=14,68,0)</f>
        <v>0</v>
      </c>
      <c r="HT42" s="44">
        <f>IF(H42=15,65,0)</f>
        <v>0</v>
      </c>
      <c r="HU42" s="44">
        <f>IF(H42=16,63,0)</f>
        <v>0</v>
      </c>
      <c r="HV42" s="44">
        <f>IF(H42=17,60,0)</f>
        <v>0</v>
      </c>
      <c r="HW42" s="44">
        <f>IF(H42=18,58,0)</f>
        <v>0</v>
      </c>
      <c r="HX42" s="44">
        <f>IF(H42=19,55,0)</f>
        <v>0</v>
      </c>
      <c r="HY42" s="44">
        <f>IF(H42=20,53,0)</f>
        <v>0</v>
      </c>
      <c r="HZ42" s="44">
        <f>IF(H42&gt;20,0,0)</f>
        <v>0</v>
      </c>
      <c r="IA42" s="44">
        <f>IF(H42="сх",0,0)</f>
        <v>0</v>
      </c>
      <c r="IB42" s="44">
        <f>SUM(HF42:IA42)</f>
        <v>93</v>
      </c>
      <c r="IC42" s="44">
        <f>IF(J42=1,100,0)</f>
        <v>0</v>
      </c>
      <c r="ID42" s="44">
        <f>IF(J42=2,98,0)</f>
        <v>0</v>
      </c>
      <c r="IE42" s="44">
        <f>IF(J42=3,95,0)</f>
        <v>0</v>
      </c>
      <c r="IF42" s="44">
        <f>IF(J42=4,93,0)</f>
        <v>93</v>
      </c>
      <c r="IG42" s="44">
        <f>IF(J42=5,90,0)</f>
        <v>0</v>
      </c>
      <c r="IH42" s="44">
        <f>IF(J42=6,88,0)</f>
        <v>0</v>
      </c>
      <c r="II42" s="44">
        <f>IF(J42=7,85,0)</f>
        <v>0</v>
      </c>
      <c r="IJ42" s="44">
        <f>IF(J42=8,83,0)</f>
        <v>0</v>
      </c>
      <c r="IK42" s="44">
        <f>IF(J42=9,80,0)</f>
        <v>0</v>
      </c>
      <c r="IL42" s="44">
        <f>IF(J42=10,78,0)</f>
        <v>0</v>
      </c>
      <c r="IM42" s="44">
        <f>IF(J42=11,75,0)</f>
        <v>0</v>
      </c>
      <c r="IN42" s="44">
        <f>IF(J42=12,73,0)</f>
        <v>0</v>
      </c>
      <c r="IO42" s="44">
        <f>IF(J42=13,70,0)</f>
        <v>0</v>
      </c>
      <c r="IP42" s="44">
        <f>IF(J42=14,68,0)</f>
        <v>0</v>
      </c>
      <c r="IQ42" s="44">
        <f>IF(J42=15,65,0)</f>
        <v>0</v>
      </c>
      <c r="IR42" s="44">
        <f>IF(J42=16,63,0)</f>
        <v>0</v>
      </c>
      <c r="IS42" s="44">
        <f>IF(J42=17,60,0)</f>
        <v>0</v>
      </c>
      <c r="IT42" s="44">
        <f>IF(J42=18,58,0)</f>
        <v>0</v>
      </c>
      <c r="IU42" s="44">
        <f>IF(J42=19,55,0)</f>
        <v>0</v>
      </c>
      <c r="IV42" s="44">
        <f>IF(J42=20,53,0)</f>
        <v>0</v>
      </c>
    </row>
    <row r="43" spans="1:256" s="3" customFormat="1" ht="99.75" customHeight="1" thickBot="1">
      <c r="A43" s="55">
        <v>5</v>
      </c>
      <c r="B43" s="89">
        <v>1</v>
      </c>
      <c r="C43" s="90" t="s">
        <v>130</v>
      </c>
      <c r="D43" s="88" t="s">
        <v>26</v>
      </c>
      <c r="E43" s="91" t="s">
        <v>126</v>
      </c>
      <c r="F43" s="92" t="s">
        <v>40</v>
      </c>
      <c r="G43" s="88" t="s">
        <v>49</v>
      </c>
      <c r="H43" s="46">
        <v>5</v>
      </c>
      <c r="I43" s="85">
        <f>IF(AND(H43&lt;=20,H43&gt;=1),IF(H43=1,25,IF(H43=2,22,IF(H43=3,20,IF(H43=4,18,21-H43)))),0)</f>
        <v>16</v>
      </c>
      <c r="J43" s="45">
        <v>7</v>
      </c>
      <c r="K43" s="85">
        <f>IF(AND(J43&lt;=20,J43&gt;=1),IF(J43=1,25,IF(J43=2,22,IF(J43=3,20,IF(J43=4,18,21-J43)))),0)</f>
        <v>14</v>
      </c>
      <c r="L43" s="46">
        <v>11</v>
      </c>
      <c r="M43" s="85">
        <f>IF(AND(L43&lt;=20,L43&gt;=1),IF(L43=1,25,IF(L43=2,22,IF(L43=3,20,IF(L43=4,18,21-L43)))),0)</f>
        <v>10</v>
      </c>
      <c r="N43" s="45">
        <v>11</v>
      </c>
      <c r="O43" s="85">
        <f>IF(AND(N43&lt;=20,N43&gt;=1),IF(N43=1,25,IF(N43=2,22,IF(N43=3,20,IF(N43=4,18,21-N43)))),0)</f>
        <v>10</v>
      </c>
      <c r="P43" s="46"/>
      <c r="Q43" s="85">
        <f t="shared" si="453"/>
        <v>0</v>
      </c>
      <c r="R43" s="45"/>
      <c r="S43" s="85">
        <f t="shared" si="454"/>
        <v>0</v>
      </c>
      <c r="T43" s="38">
        <f t="shared" si="455"/>
        <v>50</v>
      </c>
      <c r="U43" s="41"/>
      <c r="V43" s="42"/>
      <c r="W43" s="43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s="3" customFormat="1" ht="99.75" customHeight="1" thickBot="1">
      <c r="A44" s="58">
        <v>6</v>
      </c>
      <c r="B44" s="68">
        <v>5</v>
      </c>
      <c r="C44" s="93" t="s">
        <v>188</v>
      </c>
      <c r="D44" s="58" t="s">
        <v>93</v>
      </c>
      <c r="E44" s="59" t="s">
        <v>181</v>
      </c>
      <c r="F44" s="60" t="s">
        <v>189</v>
      </c>
      <c r="G44" s="58" t="s">
        <v>36</v>
      </c>
      <c r="H44" s="46"/>
      <c r="I44" s="85"/>
      <c r="J44" s="45"/>
      <c r="K44" s="85"/>
      <c r="L44" s="46"/>
      <c r="M44" s="85"/>
      <c r="N44" s="45"/>
      <c r="O44" s="85"/>
      <c r="P44" s="46">
        <v>1</v>
      </c>
      <c r="Q44" s="85">
        <f t="shared" si="453"/>
        <v>25</v>
      </c>
      <c r="R44" s="45">
        <v>1</v>
      </c>
      <c r="S44" s="85">
        <f t="shared" si="454"/>
        <v>25</v>
      </c>
      <c r="T44" s="38">
        <f t="shared" si="455"/>
        <v>50</v>
      </c>
      <c r="U44" s="41"/>
      <c r="V44" s="42"/>
      <c r="W44" s="43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s="3" customFormat="1" ht="99.75" customHeight="1" thickBot="1">
      <c r="A45" s="55">
        <v>7</v>
      </c>
      <c r="B45" s="68">
        <v>51</v>
      </c>
      <c r="C45" s="66" t="s">
        <v>85</v>
      </c>
      <c r="D45" s="58" t="s">
        <v>29</v>
      </c>
      <c r="E45" s="59" t="s">
        <v>86</v>
      </c>
      <c r="F45" s="60" t="s">
        <v>87</v>
      </c>
      <c r="G45" s="58" t="s">
        <v>49</v>
      </c>
      <c r="H45" s="46">
        <v>12</v>
      </c>
      <c r="I45" s="85">
        <f>IF(AND(H45&lt;=20,H45&gt;=1),IF(H45=1,25,IF(H45=2,22,IF(H45=3,20,IF(H45=4,18,21-H45)))),0)</f>
        <v>9</v>
      </c>
      <c r="J45" s="45">
        <v>8</v>
      </c>
      <c r="K45" s="85">
        <f>IF(AND(J45&lt;=20,J45&gt;=1),IF(J45=1,25,IF(J45=2,22,IF(J45=3,20,IF(J45=4,18,21-J45)))),0)</f>
        <v>13</v>
      </c>
      <c r="L45" s="46">
        <v>6</v>
      </c>
      <c r="M45" s="85">
        <f>IF(AND(L45&lt;=20,L45&gt;=1),IF(L45=1,25,IF(L45=2,22,IF(L45=3,20,IF(L45=4,18,21-L45)))),0)</f>
        <v>15</v>
      </c>
      <c r="N45" s="45">
        <v>9</v>
      </c>
      <c r="O45" s="85">
        <f>IF(AND(N45&lt;=20,N45&gt;=1),IF(N45=1,25,IF(N45=2,22,IF(N45=3,20,IF(N45=4,18,21-N45)))),0)</f>
        <v>12</v>
      </c>
      <c r="P45" s="46"/>
      <c r="Q45" s="85">
        <f t="shared" si="453"/>
        <v>0</v>
      </c>
      <c r="R45" s="45"/>
      <c r="S45" s="85">
        <f t="shared" si="454"/>
        <v>0</v>
      </c>
      <c r="T45" s="38">
        <f t="shared" si="455"/>
        <v>49</v>
      </c>
      <c r="U45" s="41">
        <f>I45+K45</f>
        <v>22</v>
      </c>
      <c r="V45" s="42"/>
      <c r="W45" s="43"/>
      <c r="X45" s="42">
        <f>IF(H45=1,25,0)</f>
        <v>0</v>
      </c>
      <c r="Y45" s="42">
        <f>IF(H45=2,22,0)</f>
        <v>0</v>
      </c>
      <c r="Z45" s="42">
        <f>IF(H45=3,20,0)</f>
        <v>0</v>
      </c>
      <c r="AA45" s="42">
        <f>IF(H45=4,18,0)</f>
        <v>0</v>
      </c>
      <c r="AB45" s="42">
        <f>IF(H45=5,16,0)</f>
        <v>0</v>
      </c>
      <c r="AC45" s="42">
        <f>IF(H45=6,15,0)</f>
        <v>0</v>
      </c>
      <c r="AD45" s="42">
        <f>IF(H45=7,14,0)</f>
        <v>0</v>
      </c>
      <c r="AE45" s="42">
        <f>IF(H45=8,13,0)</f>
        <v>0</v>
      </c>
      <c r="AF45" s="42">
        <f>IF(H45=9,12,0)</f>
        <v>0</v>
      </c>
      <c r="AG45" s="42">
        <f>IF(H45=10,11,0)</f>
        <v>0</v>
      </c>
      <c r="AH45" s="42">
        <f>IF(H45=11,10,0)</f>
        <v>0</v>
      </c>
      <c r="AI45" s="42">
        <f>IF(H45=12,9,0)</f>
        <v>9</v>
      </c>
      <c r="AJ45" s="42">
        <f>IF(H45=13,8,0)</f>
        <v>0</v>
      </c>
      <c r="AK45" s="42">
        <f>IF(H45=14,7,0)</f>
        <v>0</v>
      </c>
      <c r="AL45" s="42">
        <f>IF(H45=15,6,0)</f>
        <v>0</v>
      </c>
      <c r="AM45" s="42">
        <f>IF(H45=16,5,0)</f>
        <v>0</v>
      </c>
      <c r="AN45" s="42">
        <f>IF(H45=17,4,0)</f>
        <v>0</v>
      </c>
      <c r="AO45" s="42">
        <f>IF(H45=18,3,0)</f>
        <v>0</v>
      </c>
      <c r="AP45" s="42">
        <f>IF(H45=19,2,0)</f>
        <v>0</v>
      </c>
      <c r="AQ45" s="42">
        <f>IF(H45=20,1,0)</f>
        <v>0</v>
      </c>
      <c r="AR45" s="42">
        <f>IF(H45&gt;20,0,0)</f>
        <v>0</v>
      </c>
      <c r="AS45" s="42">
        <f>IF(H45="сх",0,0)</f>
        <v>0</v>
      </c>
      <c r="AT45" s="42">
        <f>SUM(X45:AR45)</f>
        <v>9</v>
      </c>
      <c r="AU45" s="42">
        <f>IF(J45=1,25,0)</f>
        <v>0</v>
      </c>
      <c r="AV45" s="42">
        <f>IF(J45=2,22,0)</f>
        <v>0</v>
      </c>
      <c r="AW45" s="42">
        <f>IF(J45=3,20,0)</f>
        <v>0</v>
      </c>
      <c r="AX45" s="42">
        <f>IF(J45=4,18,0)</f>
        <v>0</v>
      </c>
      <c r="AY45" s="42">
        <f>IF(J45=5,16,0)</f>
        <v>0</v>
      </c>
      <c r="AZ45" s="42">
        <f>IF(J45=6,15,0)</f>
        <v>0</v>
      </c>
      <c r="BA45" s="42">
        <f>IF(J45=7,14,0)</f>
        <v>0</v>
      </c>
      <c r="BB45" s="42">
        <f>IF(J45=8,13,0)</f>
        <v>13</v>
      </c>
      <c r="BC45" s="42">
        <f>IF(J45=9,12,0)</f>
        <v>0</v>
      </c>
      <c r="BD45" s="42">
        <f>IF(J45=10,11,0)</f>
        <v>0</v>
      </c>
      <c r="BE45" s="42">
        <f>IF(J45=11,10,0)</f>
        <v>0</v>
      </c>
      <c r="BF45" s="42">
        <f>IF(J45=12,9,0)</f>
        <v>0</v>
      </c>
      <c r="BG45" s="42">
        <f>IF(J45=13,8,0)</f>
        <v>0</v>
      </c>
      <c r="BH45" s="42">
        <f>IF(J45=14,7,0)</f>
        <v>0</v>
      </c>
      <c r="BI45" s="42">
        <f>IF(J45=15,6,0)</f>
        <v>0</v>
      </c>
      <c r="BJ45" s="42">
        <f>IF(J45=16,5,0)</f>
        <v>0</v>
      </c>
      <c r="BK45" s="42">
        <f>IF(J45=17,4,0)</f>
        <v>0</v>
      </c>
      <c r="BL45" s="42">
        <f>IF(J45=18,3,0)</f>
        <v>0</v>
      </c>
      <c r="BM45" s="42">
        <f>IF(J45=19,2,0)</f>
        <v>0</v>
      </c>
      <c r="BN45" s="42">
        <f>IF(J45=20,1,0)</f>
        <v>0</v>
      </c>
      <c r="BO45" s="42">
        <f>IF(J45&gt;20,0,0)</f>
        <v>0</v>
      </c>
      <c r="BP45" s="42">
        <f>IF(J45="сх",0,0)</f>
        <v>0</v>
      </c>
      <c r="BQ45" s="42">
        <f>SUM(AU45:BO45)</f>
        <v>13</v>
      </c>
      <c r="BR45" s="42">
        <f>IF(H45=1,45,0)</f>
        <v>0</v>
      </c>
      <c r="BS45" s="42">
        <f>IF(H45=2,42,0)</f>
        <v>0</v>
      </c>
      <c r="BT45" s="42">
        <f>IF(H45=3,40,0)</f>
        <v>0</v>
      </c>
      <c r="BU45" s="42">
        <f>IF(H45=4,38,0)</f>
        <v>0</v>
      </c>
      <c r="BV45" s="42">
        <f>IF(H45=5,36,0)</f>
        <v>0</v>
      </c>
      <c r="BW45" s="42">
        <f>IF(H45=6,35,0)</f>
        <v>0</v>
      </c>
      <c r="BX45" s="42">
        <f>IF(H45=7,34,0)</f>
        <v>0</v>
      </c>
      <c r="BY45" s="42">
        <f>IF(H45=8,33,0)</f>
        <v>0</v>
      </c>
      <c r="BZ45" s="42">
        <f>IF(H45=9,32,0)</f>
        <v>0</v>
      </c>
      <c r="CA45" s="42">
        <f>IF(H45=10,31,0)</f>
        <v>0</v>
      </c>
      <c r="CB45" s="42">
        <f>IF(H45=11,30,0)</f>
        <v>0</v>
      </c>
      <c r="CC45" s="42">
        <f>IF(H45=12,29,0)</f>
        <v>29</v>
      </c>
      <c r="CD45" s="42">
        <f>IF(H45=13,28,0)</f>
        <v>0</v>
      </c>
      <c r="CE45" s="42">
        <f>IF(H45=14,27,0)</f>
        <v>0</v>
      </c>
      <c r="CF45" s="42">
        <f>IF(H45=15,26,0)</f>
        <v>0</v>
      </c>
      <c r="CG45" s="42">
        <f>IF(H45=16,25,0)</f>
        <v>0</v>
      </c>
      <c r="CH45" s="42">
        <f>IF(H45=17,24,0)</f>
        <v>0</v>
      </c>
      <c r="CI45" s="42">
        <f>IF(H45=18,23,0)</f>
        <v>0</v>
      </c>
      <c r="CJ45" s="42">
        <f>IF(H45=19,22,0)</f>
        <v>0</v>
      </c>
      <c r="CK45" s="42">
        <f>IF(H45=20,21,0)</f>
        <v>0</v>
      </c>
      <c r="CL45" s="42">
        <f>IF(H45=21,20,0)</f>
        <v>0</v>
      </c>
      <c r="CM45" s="42">
        <f>IF(H45=22,19,0)</f>
        <v>0</v>
      </c>
      <c r="CN45" s="42">
        <f>IF(H45=23,18,0)</f>
        <v>0</v>
      </c>
      <c r="CO45" s="42">
        <f>IF(H45=24,17,0)</f>
        <v>0</v>
      </c>
      <c r="CP45" s="42">
        <f>IF(H45=25,16,0)</f>
        <v>0</v>
      </c>
      <c r="CQ45" s="42">
        <f>IF(H45=26,15,0)</f>
        <v>0</v>
      </c>
      <c r="CR45" s="42">
        <f>IF(H45=27,14,0)</f>
        <v>0</v>
      </c>
      <c r="CS45" s="42">
        <f>IF(H45=28,13,0)</f>
        <v>0</v>
      </c>
      <c r="CT45" s="42">
        <f>IF(H45=29,12,0)</f>
        <v>0</v>
      </c>
      <c r="CU45" s="42">
        <f>IF(H45=30,11,0)</f>
        <v>0</v>
      </c>
      <c r="CV45" s="42">
        <f>IF(H45=31,10,0)</f>
        <v>0</v>
      </c>
      <c r="CW45" s="42">
        <f>IF(H45=32,9,0)</f>
        <v>0</v>
      </c>
      <c r="CX45" s="42">
        <f>IF(H45=33,8,0)</f>
        <v>0</v>
      </c>
      <c r="CY45" s="42">
        <f>IF(H45=34,7,0)</f>
        <v>0</v>
      </c>
      <c r="CZ45" s="42">
        <f>IF(H45=35,6,0)</f>
        <v>0</v>
      </c>
      <c r="DA45" s="42">
        <f>IF(H45=36,5,0)</f>
        <v>0</v>
      </c>
      <c r="DB45" s="42">
        <f>IF(H45=37,4,0)</f>
        <v>0</v>
      </c>
      <c r="DC45" s="42">
        <f>IF(H45=38,3,0)</f>
        <v>0</v>
      </c>
      <c r="DD45" s="42">
        <f>IF(H45=39,2,0)</f>
        <v>0</v>
      </c>
      <c r="DE45" s="42">
        <f>IF(H45=40,1,0)</f>
        <v>0</v>
      </c>
      <c r="DF45" s="42">
        <f>IF(H45&gt;20,0,0)</f>
        <v>0</v>
      </c>
      <c r="DG45" s="42">
        <f>IF(H45="сх",0,0)</f>
        <v>0</v>
      </c>
      <c r="DH45" s="42">
        <f>SUM(BR45:DG45)</f>
        <v>29</v>
      </c>
      <c r="DI45" s="42">
        <f>IF(J45=1,45,0)</f>
        <v>0</v>
      </c>
      <c r="DJ45" s="42">
        <f>IF(J45=2,42,0)</f>
        <v>0</v>
      </c>
      <c r="DK45" s="42">
        <f>IF(J45=3,40,0)</f>
        <v>0</v>
      </c>
      <c r="DL45" s="42">
        <f>IF(J45=4,38,0)</f>
        <v>0</v>
      </c>
      <c r="DM45" s="42">
        <f>IF(J45=5,36,0)</f>
        <v>0</v>
      </c>
      <c r="DN45" s="42">
        <f>IF(J45=6,35,0)</f>
        <v>0</v>
      </c>
      <c r="DO45" s="42">
        <f>IF(J45=7,34,0)</f>
        <v>0</v>
      </c>
      <c r="DP45" s="42">
        <f>IF(J45=8,33,0)</f>
        <v>33</v>
      </c>
      <c r="DQ45" s="42">
        <f>IF(J45=9,32,0)</f>
        <v>0</v>
      </c>
      <c r="DR45" s="42">
        <f>IF(J45=10,31,0)</f>
        <v>0</v>
      </c>
      <c r="DS45" s="42">
        <f>IF(J45=11,30,0)</f>
        <v>0</v>
      </c>
      <c r="DT45" s="42">
        <f>IF(J45=12,29,0)</f>
        <v>0</v>
      </c>
      <c r="DU45" s="42">
        <f>IF(J45=13,28,0)</f>
        <v>0</v>
      </c>
      <c r="DV45" s="42">
        <f>IF(J45=14,27,0)</f>
        <v>0</v>
      </c>
      <c r="DW45" s="42">
        <f>IF(J45=15,26,0)</f>
        <v>0</v>
      </c>
      <c r="DX45" s="42">
        <f>IF(J45=16,25,0)</f>
        <v>0</v>
      </c>
      <c r="DY45" s="42">
        <f>IF(J45=17,24,0)</f>
        <v>0</v>
      </c>
      <c r="DZ45" s="42">
        <f>IF(J45=18,23,0)</f>
        <v>0</v>
      </c>
      <c r="EA45" s="42">
        <f>IF(J45=19,22,0)</f>
        <v>0</v>
      </c>
      <c r="EB45" s="42">
        <f>IF(J45=20,21,0)</f>
        <v>0</v>
      </c>
      <c r="EC45" s="42">
        <f>IF(J45=21,20,0)</f>
        <v>0</v>
      </c>
      <c r="ED45" s="42">
        <f>IF(J45=22,19,0)</f>
        <v>0</v>
      </c>
      <c r="EE45" s="42">
        <f>IF(J45=23,18,0)</f>
        <v>0</v>
      </c>
      <c r="EF45" s="42">
        <f>IF(J45=24,17,0)</f>
        <v>0</v>
      </c>
      <c r="EG45" s="42">
        <f>IF(J45=25,16,0)</f>
        <v>0</v>
      </c>
      <c r="EH45" s="42">
        <f>IF(J45=26,15,0)</f>
        <v>0</v>
      </c>
      <c r="EI45" s="42">
        <f>IF(J45=27,14,0)</f>
        <v>0</v>
      </c>
      <c r="EJ45" s="42">
        <f>IF(J45=28,13,0)</f>
        <v>0</v>
      </c>
      <c r="EK45" s="42">
        <f>IF(J45=29,12,0)</f>
        <v>0</v>
      </c>
      <c r="EL45" s="42">
        <f>IF(J45=30,11,0)</f>
        <v>0</v>
      </c>
      <c r="EM45" s="42">
        <f>IF(J45=31,10,0)</f>
        <v>0</v>
      </c>
      <c r="EN45" s="42">
        <f>IF(J45=32,9,0)</f>
        <v>0</v>
      </c>
      <c r="EO45" s="42">
        <f>IF(J45=33,8,0)</f>
        <v>0</v>
      </c>
      <c r="EP45" s="42">
        <f>IF(J45=34,7,0)</f>
        <v>0</v>
      </c>
      <c r="EQ45" s="42">
        <f>IF(J45=35,6,0)</f>
        <v>0</v>
      </c>
      <c r="ER45" s="42">
        <f>IF(J45=36,5,0)</f>
        <v>0</v>
      </c>
      <c r="ES45" s="42">
        <f>IF(J45=37,4,0)</f>
        <v>0</v>
      </c>
      <c r="ET45" s="42">
        <f>IF(J45=38,3,0)</f>
        <v>0</v>
      </c>
      <c r="EU45" s="42">
        <f>IF(J45=39,2,0)</f>
        <v>0</v>
      </c>
      <c r="EV45" s="42">
        <f>IF(J45=40,1,0)</f>
        <v>0</v>
      </c>
      <c r="EW45" s="42">
        <f>IF(J45&gt;20,0,0)</f>
        <v>0</v>
      </c>
      <c r="EX45" s="42">
        <f>IF(J45="сх",0,0)</f>
        <v>0</v>
      </c>
      <c r="EY45" s="42">
        <f>SUM(DI45:EX45)</f>
        <v>33</v>
      </c>
      <c r="EZ45" s="42"/>
      <c r="FA45" s="42">
        <f>IF(H45="сх","ноль",IF(H45&gt;0,H45,"Ноль"))</f>
        <v>12</v>
      </c>
      <c r="FB45" s="42">
        <f>IF(J45="сх","ноль",IF(J45&gt;0,J45,"Ноль"))</f>
        <v>8</v>
      </c>
      <c r="FC45" s="42"/>
      <c r="FD45" s="42">
        <f>MIN(FA45,FB45)</f>
        <v>8</v>
      </c>
      <c r="FE45" s="42" t="e">
        <f>IF(T45=#REF!,IF(J45&lt;#REF!,#REF!,FI45),#REF!)</f>
        <v>#REF!</v>
      </c>
      <c r="FF45" s="42" t="e">
        <f>IF(T45=#REF!,IF(J45&lt;#REF!,0,1))</f>
        <v>#REF!</v>
      </c>
      <c r="FG45" s="42" t="e">
        <f>IF(AND(FD45&gt;=21,FD45&lt;&gt;0),FD45,IF(T45&lt;#REF!,"СТОП",FE45+FF45))</f>
        <v>#REF!</v>
      </c>
      <c r="FH45" s="42"/>
      <c r="FI45" s="42">
        <v>15</v>
      </c>
      <c r="FJ45" s="42">
        <v>16</v>
      </c>
      <c r="FK45" s="42"/>
      <c r="FL45" s="44">
        <f>IF(H45=1,25,0)</f>
        <v>0</v>
      </c>
      <c r="FM45" s="44">
        <f>IF(H45=2,22,0)</f>
        <v>0</v>
      </c>
      <c r="FN45" s="44">
        <f>IF(H45=3,20,0)</f>
        <v>0</v>
      </c>
      <c r="FO45" s="44">
        <f>IF(H45=4,18,0)</f>
        <v>0</v>
      </c>
      <c r="FP45" s="44">
        <f>IF(H45=5,16,0)</f>
        <v>0</v>
      </c>
      <c r="FQ45" s="44">
        <f>IF(H45=6,15,0)</f>
        <v>0</v>
      </c>
      <c r="FR45" s="44">
        <f>IF(H45=7,14,0)</f>
        <v>0</v>
      </c>
      <c r="FS45" s="44">
        <f>IF(H45=8,13,0)</f>
        <v>0</v>
      </c>
      <c r="FT45" s="44">
        <f>IF(H45=9,12,0)</f>
        <v>0</v>
      </c>
      <c r="FU45" s="44">
        <f>IF(H45=10,11,0)</f>
        <v>0</v>
      </c>
      <c r="FV45" s="44">
        <f>IF(H45=11,10,0)</f>
        <v>0</v>
      </c>
      <c r="FW45" s="44">
        <f>IF(H45=12,9,0)</f>
        <v>9</v>
      </c>
      <c r="FX45" s="44">
        <f>IF(H45=13,8,0)</f>
        <v>0</v>
      </c>
      <c r="FY45" s="44">
        <f>IF(H45=14,7,0)</f>
        <v>0</v>
      </c>
      <c r="FZ45" s="44">
        <f>IF(H45=15,6,0)</f>
        <v>0</v>
      </c>
      <c r="GA45" s="44">
        <f>IF(H45=16,5,0)</f>
        <v>0</v>
      </c>
      <c r="GB45" s="44">
        <f>IF(H45=17,4,0)</f>
        <v>0</v>
      </c>
      <c r="GC45" s="44">
        <f>IF(H45=18,3,0)</f>
        <v>0</v>
      </c>
      <c r="GD45" s="44">
        <f>IF(H45=19,2,0)</f>
        <v>0</v>
      </c>
      <c r="GE45" s="44">
        <f>IF(H45=20,1,0)</f>
        <v>0</v>
      </c>
      <c r="GF45" s="44">
        <f>IF(H45&gt;20,0,0)</f>
        <v>0</v>
      </c>
      <c r="GG45" s="44">
        <f>IF(H45="сх",0,0)</f>
        <v>0</v>
      </c>
      <c r="GH45" s="44">
        <f>SUM(FL45:GG45)</f>
        <v>9</v>
      </c>
      <c r="GI45" s="44">
        <f>IF(J45=1,25,0)</f>
        <v>0</v>
      </c>
      <c r="GJ45" s="44">
        <f>IF(J45=2,22,0)</f>
        <v>0</v>
      </c>
      <c r="GK45" s="44">
        <f>IF(J45=3,20,0)</f>
        <v>0</v>
      </c>
      <c r="GL45" s="44">
        <f>IF(J45=4,18,0)</f>
        <v>0</v>
      </c>
      <c r="GM45" s="44">
        <f>IF(J45=5,16,0)</f>
        <v>0</v>
      </c>
      <c r="GN45" s="44">
        <f>IF(J45=6,15,0)</f>
        <v>0</v>
      </c>
      <c r="GO45" s="44">
        <f>IF(J45=7,14,0)</f>
        <v>0</v>
      </c>
      <c r="GP45" s="44">
        <f>IF(J45=8,13,0)</f>
        <v>13</v>
      </c>
      <c r="GQ45" s="44">
        <f>IF(J45=9,12,0)</f>
        <v>0</v>
      </c>
      <c r="GR45" s="44">
        <f>IF(J45=10,11,0)</f>
        <v>0</v>
      </c>
      <c r="GS45" s="44">
        <f>IF(J45=11,10,0)</f>
        <v>0</v>
      </c>
      <c r="GT45" s="44">
        <f>IF(J45=12,9,0)</f>
        <v>0</v>
      </c>
      <c r="GU45" s="44">
        <f>IF(J45=13,8,0)</f>
        <v>0</v>
      </c>
      <c r="GV45" s="44">
        <f>IF(J45=14,7,0)</f>
        <v>0</v>
      </c>
      <c r="GW45" s="44">
        <f>IF(J45=15,6,0)</f>
        <v>0</v>
      </c>
      <c r="GX45" s="44">
        <f>IF(J45=16,5,0)</f>
        <v>0</v>
      </c>
      <c r="GY45" s="44">
        <f>IF(J45=17,4,0)</f>
        <v>0</v>
      </c>
      <c r="GZ45" s="44">
        <f>IF(J45=18,3,0)</f>
        <v>0</v>
      </c>
      <c r="HA45" s="44">
        <f>IF(J45=19,2,0)</f>
        <v>0</v>
      </c>
      <c r="HB45" s="44">
        <f>IF(J45=20,1,0)</f>
        <v>0</v>
      </c>
      <c r="HC45" s="44">
        <f>IF(J45&gt;20,0,0)</f>
        <v>0</v>
      </c>
      <c r="HD45" s="44">
        <f>IF(J45="сх",0,0)</f>
        <v>0</v>
      </c>
      <c r="HE45" s="44">
        <f>SUM(GI45:HD45)</f>
        <v>13</v>
      </c>
      <c r="HF45" s="44">
        <f>IF(H45=1,100,0)</f>
        <v>0</v>
      </c>
      <c r="HG45" s="44">
        <f>IF(H45=2,98,0)</f>
        <v>0</v>
      </c>
      <c r="HH45" s="44">
        <f>IF(H45=3,95,0)</f>
        <v>0</v>
      </c>
      <c r="HI45" s="44">
        <f>IF(H45=4,93,0)</f>
        <v>0</v>
      </c>
      <c r="HJ45" s="44">
        <f>IF(H45=5,90,0)</f>
        <v>0</v>
      </c>
      <c r="HK45" s="44">
        <f>IF(H45=6,88,0)</f>
        <v>0</v>
      </c>
      <c r="HL45" s="44">
        <f>IF(H45=7,85,0)</f>
        <v>0</v>
      </c>
      <c r="HM45" s="44">
        <f>IF(H45=8,83,0)</f>
        <v>0</v>
      </c>
      <c r="HN45" s="44">
        <f>IF(H45=9,80,0)</f>
        <v>0</v>
      </c>
      <c r="HO45" s="44">
        <f>IF(H45=10,78,0)</f>
        <v>0</v>
      </c>
      <c r="HP45" s="44">
        <f>IF(H45=11,75,0)</f>
        <v>0</v>
      </c>
      <c r="HQ45" s="44">
        <f>IF(H45=12,73,0)</f>
        <v>73</v>
      </c>
      <c r="HR45" s="44">
        <f>IF(H45=13,70,0)</f>
        <v>0</v>
      </c>
      <c r="HS45" s="44">
        <f>IF(H45=14,68,0)</f>
        <v>0</v>
      </c>
      <c r="HT45" s="44">
        <f>IF(H45=15,65,0)</f>
        <v>0</v>
      </c>
      <c r="HU45" s="44">
        <f>IF(H45=16,63,0)</f>
        <v>0</v>
      </c>
      <c r="HV45" s="44">
        <f>IF(H45=17,60,0)</f>
        <v>0</v>
      </c>
      <c r="HW45" s="44">
        <f>IF(H45=18,58,0)</f>
        <v>0</v>
      </c>
      <c r="HX45" s="44">
        <f>IF(H45=19,55,0)</f>
        <v>0</v>
      </c>
      <c r="HY45" s="44">
        <f>IF(H45=20,53,0)</f>
        <v>0</v>
      </c>
      <c r="HZ45" s="44">
        <f>IF(H45&gt;20,0,0)</f>
        <v>0</v>
      </c>
      <c r="IA45" s="44">
        <f>IF(H45="сх",0,0)</f>
        <v>0</v>
      </c>
      <c r="IB45" s="44">
        <f>SUM(HF45:IA45)</f>
        <v>73</v>
      </c>
      <c r="IC45" s="44">
        <f>IF(J45=1,100,0)</f>
        <v>0</v>
      </c>
      <c r="ID45" s="44">
        <f>IF(J45=2,98,0)</f>
        <v>0</v>
      </c>
      <c r="IE45" s="44">
        <f>IF(J45=3,95,0)</f>
        <v>0</v>
      </c>
      <c r="IF45" s="44">
        <f>IF(J45=4,93,0)</f>
        <v>0</v>
      </c>
      <c r="IG45" s="44">
        <f>IF(J45=5,90,0)</f>
        <v>0</v>
      </c>
      <c r="IH45" s="44">
        <f>IF(J45=6,88,0)</f>
        <v>0</v>
      </c>
      <c r="II45" s="44">
        <f>IF(J45=7,85,0)</f>
        <v>0</v>
      </c>
      <c r="IJ45" s="44">
        <f>IF(J45=8,83,0)</f>
        <v>83</v>
      </c>
      <c r="IK45" s="44">
        <f>IF(J45=9,80,0)</f>
        <v>0</v>
      </c>
      <c r="IL45" s="44">
        <f>IF(J45=10,78,0)</f>
        <v>0</v>
      </c>
      <c r="IM45" s="44">
        <f>IF(J45=11,75,0)</f>
        <v>0</v>
      </c>
      <c r="IN45" s="44">
        <f>IF(J45=12,73,0)</f>
        <v>0</v>
      </c>
      <c r="IO45" s="44">
        <f>IF(J45=13,70,0)</f>
        <v>0</v>
      </c>
      <c r="IP45" s="44">
        <f>IF(J45=14,68,0)</f>
        <v>0</v>
      </c>
      <c r="IQ45" s="44">
        <f>IF(J45=15,65,0)</f>
        <v>0</v>
      </c>
      <c r="IR45" s="44">
        <f>IF(J45=16,63,0)</f>
        <v>0</v>
      </c>
      <c r="IS45" s="44">
        <f>IF(J45=17,60,0)</f>
        <v>0</v>
      </c>
      <c r="IT45" s="44">
        <f>IF(J45=18,58,0)</f>
        <v>0</v>
      </c>
      <c r="IU45" s="44">
        <f>IF(J45=19,55,0)</f>
        <v>0</v>
      </c>
      <c r="IV45" s="44">
        <f>IF(J45=20,53,0)</f>
        <v>0</v>
      </c>
    </row>
    <row r="46" spans="1:256" s="3" customFormat="1" ht="99.75" customHeight="1" thickBot="1">
      <c r="A46" s="58">
        <v>8</v>
      </c>
      <c r="B46" s="68">
        <v>303</v>
      </c>
      <c r="C46" s="66" t="s">
        <v>96</v>
      </c>
      <c r="D46" s="58" t="s">
        <v>26</v>
      </c>
      <c r="E46" s="59" t="s">
        <v>163</v>
      </c>
      <c r="F46" s="60" t="s">
        <v>97</v>
      </c>
      <c r="G46" s="58" t="s">
        <v>36</v>
      </c>
      <c r="H46" s="46">
        <v>10</v>
      </c>
      <c r="I46" s="85">
        <f>IF(AND(H46&lt;=20,H46&gt;=1),IF(H46=1,25,IF(H46=2,22,IF(H46=3,20,IF(H46=4,18,21-H46)))),0)</f>
        <v>11</v>
      </c>
      <c r="J46" s="45">
        <v>13</v>
      </c>
      <c r="K46" s="85">
        <f>IF(AND(J46&lt;=20,J46&gt;=1),IF(J46=1,25,IF(J46=2,22,IF(J46=3,20,IF(J46=4,18,21-J46)))),0)</f>
        <v>8</v>
      </c>
      <c r="L46" s="46">
        <v>7</v>
      </c>
      <c r="M46" s="85">
        <f>IF(AND(L46&lt;=20,L46&gt;=1),IF(L46=1,25,IF(L46=2,22,IF(L46=3,20,IF(L46=4,18,21-L46)))),0)</f>
        <v>14</v>
      </c>
      <c r="N46" s="45">
        <v>7</v>
      </c>
      <c r="O46" s="85">
        <f>IF(AND(N46&lt;=20,N46&gt;=1),IF(N46=1,25,IF(N46=2,22,IF(N46=3,20,IF(N46=4,18,21-N46)))),0)</f>
        <v>14</v>
      </c>
      <c r="P46" s="46"/>
      <c r="Q46" s="85">
        <f t="shared" si="453"/>
        <v>0</v>
      </c>
      <c r="R46" s="45"/>
      <c r="S46" s="85">
        <f t="shared" si="454"/>
        <v>0</v>
      </c>
      <c r="T46" s="38">
        <f t="shared" si="455"/>
        <v>47</v>
      </c>
      <c r="U46" s="41"/>
      <c r="V46" s="42"/>
      <c r="W46" s="43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s="3" customFormat="1" ht="99.75" customHeight="1" thickBot="1">
      <c r="A47" s="55">
        <v>9</v>
      </c>
      <c r="B47" s="68">
        <v>711</v>
      </c>
      <c r="C47" s="66" t="s">
        <v>119</v>
      </c>
      <c r="D47" s="58" t="s">
        <v>29</v>
      </c>
      <c r="E47" s="59" t="s">
        <v>120</v>
      </c>
      <c r="F47" s="60" t="s">
        <v>40</v>
      </c>
      <c r="G47" s="58" t="s">
        <v>49</v>
      </c>
      <c r="H47" s="46">
        <v>13</v>
      </c>
      <c r="I47" s="85">
        <f>IF(AND(H47&lt;=20,H47&gt;=1),IF(H47=1,25,IF(H47=2,22,IF(H47=3,20,IF(H47=4,18,21-H47)))),0)</f>
        <v>8</v>
      </c>
      <c r="J47" s="45">
        <v>9</v>
      </c>
      <c r="K47" s="85">
        <f>IF(AND(J47&lt;=20,J47&gt;=1),IF(J47=1,25,IF(J47=2,22,IF(J47=3,20,IF(J47=4,18,21-J47)))),0)</f>
        <v>12</v>
      </c>
      <c r="L47" s="46">
        <v>9</v>
      </c>
      <c r="M47" s="85">
        <f>IF(AND(L47&lt;=20,L47&gt;=1),IF(L47=1,25,IF(L47=2,22,IF(L47=3,20,IF(L47=4,18,21-L47)))),0)</f>
        <v>12</v>
      </c>
      <c r="N47" s="45">
        <v>8</v>
      </c>
      <c r="O47" s="85">
        <f>IF(AND(N47&lt;=20,N47&gt;=1),IF(N47=1,25,IF(N47=2,22,IF(N47=3,20,IF(N47=4,18,21-N47)))),0)</f>
        <v>13</v>
      </c>
      <c r="P47" s="46"/>
      <c r="Q47" s="85">
        <f t="shared" si="453"/>
        <v>0</v>
      </c>
      <c r="R47" s="45"/>
      <c r="S47" s="85">
        <f t="shared" si="454"/>
        <v>0</v>
      </c>
      <c r="T47" s="38">
        <f t="shared" si="455"/>
        <v>45</v>
      </c>
      <c r="U47" s="41">
        <f aca="true" t="shared" si="456" ref="U47:U63">I47+K47</f>
        <v>20</v>
      </c>
      <c r="V47" s="42"/>
      <c r="W47" s="43"/>
      <c r="X47" s="42">
        <f aca="true" t="shared" si="457" ref="X47:X63">IF(H47=1,25,0)</f>
        <v>0</v>
      </c>
      <c r="Y47" s="42">
        <f aca="true" t="shared" si="458" ref="Y47:Y63">IF(H47=2,22,0)</f>
        <v>0</v>
      </c>
      <c r="Z47" s="42">
        <f aca="true" t="shared" si="459" ref="Z47:Z63">IF(H47=3,20,0)</f>
        <v>0</v>
      </c>
      <c r="AA47" s="42">
        <f aca="true" t="shared" si="460" ref="AA47:AA63">IF(H47=4,18,0)</f>
        <v>0</v>
      </c>
      <c r="AB47" s="42">
        <f aca="true" t="shared" si="461" ref="AB47:AB63">IF(H47=5,16,0)</f>
        <v>0</v>
      </c>
      <c r="AC47" s="42">
        <f aca="true" t="shared" si="462" ref="AC47:AC63">IF(H47=6,15,0)</f>
        <v>0</v>
      </c>
      <c r="AD47" s="42">
        <f aca="true" t="shared" si="463" ref="AD47:AD63">IF(H47=7,14,0)</f>
        <v>0</v>
      </c>
      <c r="AE47" s="42">
        <f aca="true" t="shared" si="464" ref="AE47:AE63">IF(H47=8,13,0)</f>
        <v>0</v>
      </c>
      <c r="AF47" s="42">
        <f aca="true" t="shared" si="465" ref="AF47:AF63">IF(H47=9,12,0)</f>
        <v>0</v>
      </c>
      <c r="AG47" s="42">
        <f aca="true" t="shared" si="466" ref="AG47:AG63">IF(H47=10,11,0)</f>
        <v>0</v>
      </c>
      <c r="AH47" s="42">
        <f aca="true" t="shared" si="467" ref="AH47:AH63">IF(H47=11,10,0)</f>
        <v>0</v>
      </c>
      <c r="AI47" s="42">
        <f aca="true" t="shared" si="468" ref="AI47:AI63">IF(H47=12,9,0)</f>
        <v>0</v>
      </c>
      <c r="AJ47" s="42">
        <f aca="true" t="shared" si="469" ref="AJ47:AJ63">IF(H47=13,8,0)</f>
        <v>8</v>
      </c>
      <c r="AK47" s="42">
        <f aca="true" t="shared" si="470" ref="AK47:AK63">IF(H47=14,7,0)</f>
        <v>0</v>
      </c>
      <c r="AL47" s="42">
        <f aca="true" t="shared" si="471" ref="AL47:AL63">IF(H47=15,6,0)</f>
        <v>0</v>
      </c>
      <c r="AM47" s="42">
        <f aca="true" t="shared" si="472" ref="AM47:AM63">IF(H47=16,5,0)</f>
        <v>0</v>
      </c>
      <c r="AN47" s="42">
        <f aca="true" t="shared" si="473" ref="AN47:AN63">IF(H47=17,4,0)</f>
        <v>0</v>
      </c>
      <c r="AO47" s="42">
        <f aca="true" t="shared" si="474" ref="AO47:AO63">IF(H47=18,3,0)</f>
        <v>0</v>
      </c>
      <c r="AP47" s="42">
        <f aca="true" t="shared" si="475" ref="AP47:AP63">IF(H47=19,2,0)</f>
        <v>0</v>
      </c>
      <c r="AQ47" s="42">
        <f aca="true" t="shared" si="476" ref="AQ47:AQ63">IF(H47=20,1,0)</f>
        <v>0</v>
      </c>
      <c r="AR47" s="42">
        <f aca="true" t="shared" si="477" ref="AR47:AR63">IF(H47&gt;20,0,0)</f>
        <v>0</v>
      </c>
      <c r="AS47" s="42">
        <f aca="true" t="shared" si="478" ref="AS47:AS63">IF(H47="сх",0,0)</f>
        <v>0</v>
      </c>
      <c r="AT47" s="42">
        <f aca="true" t="shared" si="479" ref="AT47:AT63">SUM(X47:AR47)</f>
        <v>8</v>
      </c>
      <c r="AU47" s="42">
        <f aca="true" t="shared" si="480" ref="AU47:AU63">IF(J47=1,25,0)</f>
        <v>0</v>
      </c>
      <c r="AV47" s="42">
        <f aca="true" t="shared" si="481" ref="AV47:AV63">IF(J47=2,22,0)</f>
        <v>0</v>
      </c>
      <c r="AW47" s="42">
        <f aca="true" t="shared" si="482" ref="AW47:AW63">IF(J47=3,20,0)</f>
        <v>0</v>
      </c>
      <c r="AX47" s="42">
        <f aca="true" t="shared" si="483" ref="AX47:AX63">IF(J47=4,18,0)</f>
        <v>0</v>
      </c>
      <c r="AY47" s="42">
        <f aca="true" t="shared" si="484" ref="AY47:AY63">IF(J47=5,16,0)</f>
        <v>0</v>
      </c>
      <c r="AZ47" s="42">
        <f aca="true" t="shared" si="485" ref="AZ47:AZ63">IF(J47=6,15,0)</f>
        <v>0</v>
      </c>
      <c r="BA47" s="42">
        <f aca="true" t="shared" si="486" ref="BA47:BA63">IF(J47=7,14,0)</f>
        <v>0</v>
      </c>
      <c r="BB47" s="42">
        <f aca="true" t="shared" si="487" ref="BB47:BB63">IF(J47=8,13,0)</f>
        <v>0</v>
      </c>
      <c r="BC47" s="42">
        <f aca="true" t="shared" si="488" ref="BC47:BC63">IF(J47=9,12,0)</f>
        <v>12</v>
      </c>
      <c r="BD47" s="42">
        <f aca="true" t="shared" si="489" ref="BD47:BD63">IF(J47=10,11,0)</f>
        <v>0</v>
      </c>
      <c r="BE47" s="42">
        <f aca="true" t="shared" si="490" ref="BE47:BE63">IF(J47=11,10,0)</f>
        <v>0</v>
      </c>
      <c r="BF47" s="42">
        <f aca="true" t="shared" si="491" ref="BF47:BF63">IF(J47=12,9,0)</f>
        <v>0</v>
      </c>
      <c r="BG47" s="42">
        <f aca="true" t="shared" si="492" ref="BG47:BG63">IF(J47=13,8,0)</f>
        <v>0</v>
      </c>
      <c r="BH47" s="42">
        <f aca="true" t="shared" si="493" ref="BH47:BH63">IF(J47=14,7,0)</f>
        <v>0</v>
      </c>
      <c r="BI47" s="42">
        <f aca="true" t="shared" si="494" ref="BI47:BI63">IF(J47=15,6,0)</f>
        <v>0</v>
      </c>
      <c r="BJ47" s="42">
        <f aca="true" t="shared" si="495" ref="BJ47:BJ63">IF(J47=16,5,0)</f>
        <v>0</v>
      </c>
      <c r="BK47" s="42">
        <f aca="true" t="shared" si="496" ref="BK47:BK63">IF(J47=17,4,0)</f>
        <v>0</v>
      </c>
      <c r="BL47" s="42">
        <f aca="true" t="shared" si="497" ref="BL47:BL63">IF(J47=18,3,0)</f>
        <v>0</v>
      </c>
      <c r="BM47" s="42">
        <f aca="true" t="shared" si="498" ref="BM47:BM63">IF(J47=19,2,0)</f>
        <v>0</v>
      </c>
      <c r="BN47" s="42">
        <f aca="true" t="shared" si="499" ref="BN47:BN63">IF(J47=20,1,0)</f>
        <v>0</v>
      </c>
      <c r="BO47" s="42">
        <f aca="true" t="shared" si="500" ref="BO47:BO63">IF(J47&gt;20,0,0)</f>
        <v>0</v>
      </c>
      <c r="BP47" s="42">
        <f aca="true" t="shared" si="501" ref="BP47:BP63">IF(J47="сх",0,0)</f>
        <v>0</v>
      </c>
      <c r="BQ47" s="42">
        <f aca="true" t="shared" si="502" ref="BQ47:BQ63">SUM(AU47:BO47)</f>
        <v>12</v>
      </c>
      <c r="BR47" s="42">
        <f aca="true" t="shared" si="503" ref="BR47:BR63">IF(H47=1,45,0)</f>
        <v>0</v>
      </c>
      <c r="BS47" s="42">
        <f aca="true" t="shared" si="504" ref="BS47:BS63">IF(H47=2,42,0)</f>
        <v>0</v>
      </c>
      <c r="BT47" s="42">
        <f aca="true" t="shared" si="505" ref="BT47:BT63">IF(H47=3,40,0)</f>
        <v>0</v>
      </c>
      <c r="BU47" s="42">
        <f aca="true" t="shared" si="506" ref="BU47:BU63">IF(H47=4,38,0)</f>
        <v>0</v>
      </c>
      <c r="BV47" s="42">
        <f aca="true" t="shared" si="507" ref="BV47:BV63">IF(H47=5,36,0)</f>
        <v>0</v>
      </c>
      <c r="BW47" s="42">
        <f aca="true" t="shared" si="508" ref="BW47:BW63">IF(H47=6,35,0)</f>
        <v>0</v>
      </c>
      <c r="BX47" s="42">
        <f aca="true" t="shared" si="509" ref="BX47:BX63">IF(H47=7,34,0)</f>
        <v>0</v>
      </c>
      <c r="BY47" s="42">
        <f aca="true" t="shared" si="510" ref="BY47:BY63">IF(H47=8,33,0)</f>
        <v>0</v>
      </c>
      <c r="BZ47" s="42">
        <f aca="true" t="shared" si="511" ref="BZ47:BZ63">IF(H47=9,32,0)</f>
        <v>0</v>
      </c>
      <c r="CA47" s="42">
        <f aca="true" t="shared" si="512" ref="CA47:CA63">IF(H47=10,31,0)</f>
        <v>0</v>
      </c>
      <c r="CB47" s="42">
        <f aca="true" t="shared" si="513" ref="CB47:CB63">IF(H47=11,30,0)</f>
        <v>0</v>
      </c>
      <c r="CC47" s="42">
        <f aca="true" t="shared" si="514" ref="CC47:CC63">IF(H47=12,29,0)</f>
        <v>0</v>
      </c>
      <c r="CD47" s="42">
        <f aca="true" t="shared" si="515" ref="CD47:CD63">IF(H47=13,28,0)</f>
        <v>28</v>
      </c>
      <c r="CE47" s="42">
        <f aca="true" t="shared" si="516" ref="CE47:CE63">IF(H47=14,27,0)</f>
        <v>0</v>
      </c>
      <c r="CF47" s="42">
        <f aca="true" t="shared" si="517" ref="CF47:CF63">IF(H47=15,26,0)</f>
        <v>0</v>
      </c>
      <c r="CG47" s="42">
        <f aca="true" t="shared" si="518" ref="CG47:CG63">IF(H47=16,25,0)</f>
        <v>0</v>
      </c>
      <c r="CH47" s="42">
        <f aca="true" t="shared" si="519" ref="CH47:CH63">IF(H47=17,24,0)</f>
        <v>0</v>
      </c>
      <c r="CI47" s="42">
        <f aca="true" t="shared" si="520" ref="CI47:CI63">IF(H47=18,23,0)</f>
        <v>0</v>
      </c>
      <c r="CJ47" s="42">
        <f aca="true" t="shared" si="521" ref="CJ47:CJ63">IF(H47=19,22,0)</f>
        <v>0</v>
      </c>
      <c r="CK47" s="42">
        <f aca="true" t="shared" si="522" ref="CK47:CK63">IF(H47=20,21,0)</f>
        <v>0</v>
      </c>
      <c r="CL47" s="42">
        <f aca="true" t="shared" si="523" ref="CL47:CL63">IF(H47=21,20,0)</f>
        <v>0</v>
      </c>
      <c r="CM47" s="42">
        <f aca="true" t="shared" si="524" ref="CM47:CM63">IF(H47=22,19,0)</f>
        <v>0</v>
      </c>
      <c r="CN47" s="42">
        <f aca="true" t="shared" si="525" ref="CN47:CN63">IF(H47=23,18,0)</f>
        <v>0</v>
      </c>
      <c r="CO47" s="42">
        <f aca="true" t="shared" si="526" ref="CO47:CO63">IF(H47=24,17,0)</f>
        <v>0</v>
      </c>
      <c r="CP47" s="42">
        <f aca="true" t="shared" si="527" ref="CP47:CP63">IF(H47=25,16,0)</f>
        <v>0</v>
      </c>
      <c r="CQ47" s="42">
        <f aca="true" t="shared" si="528" ref="CQ47:CQ63">IF(H47=26,15,0)</f>
        <v>0</v>
      </c>
      <c r="CR47" s="42">
        <f aca="true" t="shared" si="529" ref="CR47:CR63">IF(H47=27,14,0)</f>
        <v>0</v>
      </c>
      <c r="CS47" s="42">
        <f aca="true" t="shared" si="530" ref="CS47:CS63">IF(H47=28,13,0)</f>
        <v>0</v>
      </c>
      <c r="CT47" s="42">
        <f aca="true" t="shared" si="531" ref="CT47:CT63">IF(H47=29,12,0)</f>
        <v>0</v>
      </c>
      <c r="CU47" s="42">
        <f aca="true" t="shared" si="532" ref="CU47:CU63">IF(H47=30,11,0)</f>
        <v>0</v>
      </c>
      <c r="CV47" s="42">
        <f aca="true" t="shared" si="533" ref="CV47:CV63">IF(H47=31,10,0)</f>
        <v>0</v>
      </c>
      <c r="CW47" s="42">
        <f aca="true" t="shared" si="534" ref="CW47:CW63">IF(H47=32,9,0)</f>
        <v>0</v>
      </c>
      <c r="CX47" s="42">
        <f aca="true" t="shared" si="535" ref="CX47:CX63">IF(H47=33,8,0)</f>
        <v>0</v>
      </c>
      <c r="CY47" s="42">
        <f aca="true" t="shared" si="536" ref="CY47:CY63">IF(H47=34,7,0)</f>
        <v>0</v>
      </c>
      <c r="CZ47" s="42">
        <f aca="true" t="shared" si="537" ref="CZ47:CZ63">IF(H47=35,6,0)</f>
        <v>0</v>
      </c>
      <c r="DA47" s="42">
        <f aca="true" t="shared" si="538" ref="DA47:DA63">IF(H47=36,5,0)</f>
        <v>0</v>
      </c>
      <c r="DB47" s="42">
        <f aca="true" t="shared" si="539" ref="DB47:DB63">IF(H47=37,4,0)</f>
        <v>0</v>
      </c>
      <c r="DC47" s="42">
        <f aca="true" t="shared" si="540" ref="DC47:DC63">IF(H47=38,3,0)</f>
        <v>0</v>
      </c>
      <c r="DD47" s="42">
        <f aca="true" t="shared" si="541" ref="DD47:DD63">IF(H47=39,2,0)</f>
        <v>0</v>
      </c>
      <c r="DE47" s="42">
        <f aca="true" t="shared" si="542" ref="DE47:DE63">IF(H47=40,1,0)</f>
        <v>0</v>
      </c>
      <c r="DF47" s="42">
        <f aca="true" t="shared" si="543" ref="DF47:DF63">IF(H47&gt;20,0,0)</f>
        <v>0</v>
      </c>
      <c r="DG47" s="42">
        <f aca="true" t="shared" si="544" ref="DG47:DG63">IF(H47="сх",0,0)</f>
        <v>0</v>
      </c>
      <c r="DH47" s="42">
        <f aca="true" t="shared" si="545" ref="DH47:DH63">SUM(BR47:DG47)</f>
        <v>28</v>
      </c>
      <c r="DI47" s="42">
        <f aca="true" t="shared" si="546" ref="DI47:DI63">IF(J47=1,45,0)</f>
        <v>0</v>
      </c>
      <c r="DJ47" s="42">
        <f aca="true" t="shared" si="547" ref="DJ47:DJ63">IF(J47=2,42,0)</f>
        <v>0</v>
      </c>
      <c r="DK47" s="42">
        <f aca="true" t="shared" si="548" ref="DK47:DK63">IF(J47=3,40,0)</f>
        <v>0</v>
      </c>
      <c r="DL47" s="42">
        <f aca="true" t="shared" si="549" ref="DL47:DL63">IF(J47=4,38,0)</f>
        <v>0</v>
      </c>
      <c r="DM47" s="42">
        <f aca="true" t="shared" si="550" ref="DM47:DM63">IF(J47=5,36,0)</f>
        <v>0</v>
      </c>
      <c r="DN47" s="42">
        <f aca="true" t="shared" si="551" ref="DN47:DN63">IF(J47=6,35,0)</f>
        <v>0</v>
      </c>
      <c r="DO47" s="42">
        <f aca="true" t="shared" si="552" ref="DO47:DO63">IF(J47=7,34,0)</f>
        <v>0</v>
      </c>
      <c r="DP47" s="42">
        <f aca="true" t="shared" si="553" ref="DP47:DP63">IF(J47=8,33,0)</f>
        <v>0</v>
      </c>
      <c r="DQ47" s="42">
        <f aca="true" t="shared" si="554" ref="DQ47:DQ63">IF(J47=9,32,0)</f>
        <v>32</v>
      </c>
      <c r="DR47" s="42">
        <f aca="true" t="shared" si="555" ref="DR47:DR63">IF(J47=10,31,0)</f>
        <v>0</v>
      </c>
      <c r="DS47" s="42">
        <f aca="true" t="shared" si="556" ref="DS47:DS63">IF(J47=11,30,0)</f>
        <v>0</v>
      </c>
      <c r="DT47" s="42">
        <f aca="true" t="shared" si="557" ref="DT47:DT63">IF(J47=12,29,0)</f>
        <v>0</v>
      </c>
      <c r="DU47" s="42">
        <f aca="true" t="shared" si="558" ref="DU47:DU63">IF(J47=13,28,0)</f>
        <v>0</v>
      </c>
      <c r="DV47" s="42">
        <f aca="true" t="shared" si="559" ref="DV47:DV63">IF(J47=14,27,0)</f>
        <v>0</v>
      </c>
      <c r="DW47" s="42">
        <f aca="true" t="shared" si="560" ref="DW47:DW63">IF(J47=15,26,0)</f>
        <v>0</v>
      </c>
      <c r="DX47" s="42">
        <f aca="true" t="shared" si="561" ref="DX47:DX63">IF(J47=16,25,0)</f>
        <v>0</v>
      </c>
      <c r="DY47" s="42">
        <f aca="true" t="shared" si="562" ref="DY47:DY63">IF(J47=17,24,0)</f>
        <v>0</v>
      </c>
      <c r="DZ47" s="42">
        <f aca="true" t="shared" si="563" ref="DZ47:DZ63">IF(J47=18,23,0)</f>
        <v>0</v>
      </c>
      <c r="EA47" s="42">
        <f aca="true" t="shared" si="564" ref="EA47:EA63">IF(J47=19,22,0)</f>
        <v>0</v>
      </c>
      <c r="EB47" s="42">
        <f aca="true" t="shared" si="565" ref="EB47:EB63">IF(J47=20,21,0)</f>
        <v>0</v>
      </c>
      <c r="EC47" s="42">
        <f aca="true" t="shared" si="566" ref="EC47:EC63">IF(J47=21,20,0)</f>
        <v>0</v>
      </c>
      <c r="ED47" s="42">
        <f aca="true" t="shared" si="567" ref="ED47:ED63">IF(J47=22,19,0)</f>
        <v>0</v>
      </c>
      <c r="EE47" s="42">
        <f aca="true" t="shared" si="568" ref="EE47:EE63">IF(J47=23,18,0)</f>
        <v>0</v>
      </c>
      <c r="EF47" s="42">
        <f aca="true" t="shared" si="569" ref="EF47:EF63">IF(J47=24,17,0)</f>
        <v>0</v>
      </c>
      <c r="EG47" s="42">
        <f aca="true" t="shared" si="570" ref="EG47:EG63">IF(J47=25,16,0)</f>
        <v>0</v>
      </c>
      <c r="EH47" s="42">
        <f aca="true" t="shared" si="571" ref="EH47:EH63">IF(J47=26,15,0)</f>
        <v>0</v>
      </c>
      <c r="EI47" s="42">
        <f aca="true" t="shared" si="572" ref="EI47:EI63">IF(J47=27,14,0)</f>
        <v>0</v>
      </c>
      <c r="EJ47" s="42">
        <f aca="true" t="shared" si="573" ref="EJ47:EJ63">IF(J47=28,13,0)</f>
        <v>0</v>
      </c>
      <c r="EK47" s="42">
        <f aca="true" t="shared" si="574" ref="EK47:EK63">IF(J47=29,12,0)</f>
        <v>0</v>
      </c>
      <c r="EL47" s="42">
        <f aca="true" t="shared" si="575" ref="EL47:EL63">IF(J47=30,11,0)</f>
        <v>0</v>
      </c>
      <c r="EM47" s="42">
        <f aca="true" t="shared" si="576" ref="EM47:EM63">IF(J47=31,10,0)</f>
        <v>0</v>
      </c>
      <c r="EN47" s="42">
        <f aca="true" t="shared" si="577" ref="EN47:EN63">IF(J47=32,9,0)</f>
        <v>0</v>
      </c>
      <c r="EO47" s="42">
        <f aca="true" t="shared" si="578" ref="EO47:EO63">IF(J47=33,8,0)</f>
        <v>0</v>
      </c>
      <c r="EP47" s="42">
        <f aca="true" t="shared" si="579" ref="EP47:EP63">IF(J47=34,7,0)</f>
        <v>0</v>
      </c>
      <c r="EQ47" s="42">
        <f aca="true" t="shared" si="580" ref="EQ47:EQ63">IF(J47=35,6,0)</f>
        <v>0</v>
      </c>
      <c r="ER47" s="42">
        <f aca="true" t="shared" si="581" ref="ER47:ER63">IF(J47=36,5,0)</f>
        <v>0</v>
      </c>
      <c r="ES47" s="42">
        <f aca="true" t="shared" si="582" ref="ES47:ES63">IF(J47=37,4,0)</f>
        <v>0</v>
      </c>
      <c r="ET47" s="42">
        <f aca="true" t="shared" si="583" ref="ET47:ET63">IF(J47=38,3,0)</f>
        <v>0</v>
      </c>
      <c r="EU47" s="42">
        <f aca="true" t="shared" si="584" ref="EU47:EU63">IF(J47=39,2,0)</f>
        <v>0</v>
      </c>
      <c r="EV47" s="42">
        <f aca="true" t="shared" si="585" ref="EV47:EV63">IF(J47=40,1,0)</f>
        <v>0</v>
      </c>
      <c r="EW47" s="42">
        <f aca="true" t="shared" si="586" ref="EW47:EW63">IF(J47&gt;20,0,0)</f>
        <v>0</v>
      </c>
      <c r="EX47" s="42">
        <f aca="true" t="shared" si="587" ref="EX47:EX63">IF(J47="сх",0,0)</f>
        <v>0</v>
      </c>
      <c r="EY47" s="42">
        <f>SUM(DI47:EX47)</f>
        <v>32</v>
      </c>
      <c r="EZ47" s="42"/>
      <c r="FA47" s="42">
        <f aca="true" t="shared" si="588" ref="FA47:FA63">IF(H47="сх","ноль",IF(H47&gt;0,H47,"Ноль"))</f>
        <v>13</v>
      </c>
      <c r="FB47" s="42">
        <f aca="true" t="shared" si="589" ref="FB47:FB63">IF(J47="сх","ноль",IF(J47&gt;0,J47,"Ноль"))</f>
        <v>9</v>
      </c>
      <c r="FC47" s="42"/>
      <c r="FD47" s="42">
        <f aca="true" t="shared" si="590" ref="FD47:FD63">MIN(FA47,FB47)</f>
        <v>9</v>
      </c>
      <c r="FE47" s="42" t="e">
        <f>IF(T47=#REF!,IF(J47&lt;#REF!,#REF!,FI47),#REF!)</f>
        <v>#REF!</v>
      </c>
      <c r="FF47" s="42" t="e">
        <f>IF(T47=#REF!,IF(J47&lt;#REF!,0,1))</f>
        <v>#REF!</v>
      </c>
      <c r="FG47" s="42" t="e">
        <f>IF(AND(FD47&gt;=21,FD47&lt;&gt;0),FD47,IF(T47&lt;#REF!,"СТОП",FE47+FF47))</f>
        <v>#REF!</v>
      </c>
      <c r="FH47" s="42"/>
      <c r="FI47" s="42">
        <v>15</v>
      </c>
      <c r="FJ47" s="42">
        <v>16</v>
      </c>
      <c r="FK47" s="42"/>
      <c r="FL47" s="44">
        <f aca="true" t="shared" si="591" ref="FL47:FL63">IF(H47=1,25,0)</f>
        <v>0</v>
      </c>
      <c r="FM47" s="44">
        <f aca="true" t="shared" si="592" ref="FM47:FM63">IF(H47=2,22,0)</f>
        <v>0</v>
      </c>
      <c r="FN47" s="44">
        <f aca="true" t="shared" si="593" ref="FN47:FN63">IF(H47=3,20,0)</f>
        <v>0</v>
      </c>
      <c r="FO47" s="44">
        <f aca="true" t="shared" si="594" ref="FO47:FO63">IF(H47=4,18,0)</f>
        <v>0</v>
      </c>
      <c r="FP47" s="44">
        <f aca="true" t="shared" si="595" ref="FP47:FP63">IF(H47=5,16,0)</f>
        <v>0</v>
      </c>
      <c r="FQ47" s="44">
        <f aca="true" t="shared" si="596" ref="FQ47:FQ63">IF(H47=6,15,0)</f>
        <v>0</v>
      </c>
      <c r="FR47" s="44">
        <f aca="true" t="shared" si="597" ref="FR47:FR63">IF(H47=7,14,0)</f>
        <v>0</v>
      </c>
      <c r="FS47" s="44">
        <f aca="true" t="shared" si="598" ref="FS47:FS63">IF(H47=8,13,0)</f>
        <v>0</v>
      </c>
      <c r="FT47" s="44">
        <f aca="true" t="shared" si="599" ref="FT47:FT63">IF(H47=9,12,0)</f>
        <v>0</v>
      </c>
      <c r="FU47" s="44">
        <f aca="true" t="shared" si="600" ref="FU47:FU63">IF(H47=10,11,0)</f>
        <v>0</v>
      </c>
      <c r="FV47" s="44">
        <f aca="true" t="shared" si="601" ref="FV47:FV63">IF(H47=11,10,0)</f>
        <v>0</v>
      </c>
      <c r="FW47" s="44">
        <f aca="true" t="shared" si="602" ref="FW47:FW63">IF(H47=12,9,0)</f>
        <v>0</v>
      </c>
      <c r="FX47" s="44">
        <f aca="true" t="shared" si="603" ref="FX47:FX63">IF(H47=13,8,0)</f>
        <v>8</v>
      </c>
      <c r="FY47" s="44">
        <f aca="true" t="shared" si="604" ref="FY47:FY63">IF(H47=14,7,0)</f>
        <v>0</v>
      </c>
      <c r="FZ47" s="44">
        <f aca="true" t="shared" si="605" ref="FZ47:FZ63">IF(H47=15,6,0)</f>
        <v>0</v>
      </c>
      <c r="GA47" s="44">
        <f aca="true" t="shared" si="606" ref="GA47:GA63">IF(H47=16,5,0)</f>
        <v>0</v>
      </c>
      <c r="GB47" s="44">
        <f aca="true" t="shared" si="607" ref="GB47:GB63">IF(H47=17,4,0)</f>
        <v>0</v>
      </c>
      <c r="GC47" s="44">
        <f aca="true" t="shared" si="608" ref="GC47:GC63">IF(H47=18,3,0)</f>
        <v>0</v>
      </c>
      <c r="GD47" s="44">
        <f aca="true" t="shared" si="609" ref="GD47:GD63">IF(H47=19,2,0)</f>
        <v>0</v>
      </c>
      <c r="GE47" s="44">
        <f aca="true" t="shared" si="610" ref="GE47:GE63">IF(H47=20,1,0)</f>
        <v>0</v>
      </c>
      <c r="GF47" s="44">
        <f aca="true" t="shared" si="611" ref="GF47:GF63">IF(H47&gt;20,0,0)</f>
        <v>0</v>
      </c>
      <c r="GG47" s="44">
        <f aca="true" t="shared" si="612" ref="GG47:GG63">IF(H47="сх",0,0)</f>
        <v>0</v>
      </c>
      <c r="GH47" s="44">
        <f>SUM(FL47:GG47)</f>
        <v>8</v>
      </c>
      <c r="GI47" s="44">
        <f aca="true" t="shared" si="613" ref="GI47:GI63">IF(J47=1,25,0)</f>
        <v>0</v>
      </c>
      <c r="GJ47" s="44">
        <f aca="true" t="shared" si="614" ref="GJ47:GJ63">IF(J47=2,22,0)</f>
        <v>0</v>
      </c>
      <c r="GK47" s="44">
        <f aca="true" t="shared" si="615" ref="GK47:GK63">IF(J47=3,20,0)</f>
        <v>0</v>
      </c>
      <c r="GL47" s="44">
        <f aca="true" t="shared" si="616" ref="GL47:GL63">IF(J47=4,18,0)</f>
        <v>0</v>
      </c>
      <c r="GM47" s="44">
        <f aca="true" t="shared" si="617" ref="GM47:GM63">IF(J47=5,16,0)</f>
        <v>0</v>
      </c>
      <c r="GN47" s="44">
        <f aca="true" t="shared" si="618" ref="GN47:GN63">IF(J47=6,15,0)</f>
        <v>0</v>
      </c>
      <c r="GO47" s="44">
        <f aca="true" t="shared" si="619" ref="GO47:GO63">IF(J47=7,14,0)</f>
        <v>0</v>
      </c>
      <c r="GP47" s="44">
        <f aca="true" t="shared" si="620" ref="GP47:GP63">IF(J47=8,13,0)</f>
        <v>0</v>
      </c>
      <c r="GQ47" s="44">
        <f aca="true" t="shared" si="621" ref="GQ47:GQ63">IF(J47=9,12,0)</f>
        <v>12</v>
      </c>
      <c r="GR47" s="44">
        <f aca="true" t="shared" si="622" ref="GR47:GR63">IF(J47=10,11,0)</f>
        <v>0</v>
      </c>
      <c r="GS47" s="44">
        <f aca="true" t="shared" si="623" ref="GS47:GS63">IF(J47=11,10,0)</f>
        <v>0</v>
      </c>
      <c r="GT47" s="44">
        <f aca="true" t="shared" si="624" ref="GT47:GT63">IF(J47=12,9,0)</f>
        <v>0</v>
      </c>
      <c r="GU47" s="44">
        <f aca="true" t="shared" si="625" ref="GU47:GU63">IF(J47=13,8,0)</f>
        <v>0</v>
      </c>
      <c r="GV47" s="44">
        <f aca="true" t="shared" si="626" ref="GV47:GV63">IF(J47=14,7,0)</f>
        <v>0</v>
      </c>
      <c r="GW47" s="44">
        <f aca="true" t="shared" si="627" ref="GW47:GW63">IF(J47=15,6,0)</f>
        <v>0</v>
      </c>
      <c r="GX47" s="44">
        <f aca="true" t="shared" si="628" ref="GX47:GX63">IF(J47=16,5,0)</f>
        <v>0</v>
      </c>
      <c r="GY47" s="44">
        <f aca="true" t="shared" si="629" ref="GY47:GY63">IF(J47=17,4,0)</f>
        <v>0</v>
      </c>
      <c r="GZ47" s="44">
        <f aca="true" t="shared" si="630" ref="GZ47:GZ63">IF(J47=18,3,0)</f>
        <v>0</v>
      </c>
      <c r="HA47" s="44">
        <f aca="true" t="shared" si="631" ref="HA47:HA63">IF(J47=19,2,0)</f>
        <v>0</v>
      </c>
      <c r="HB47" s="44">
        <f aca="true" t="shared" si="632" ref="HB47:HB63">IF(J47=20,1,0)</f>
        <v>0</v>
      </c>
      <c r="HC47" s="44">
        <f aca="true" t="shared" si="633" ref="HC47:HC63">IF(J47&gt;20,0,0)</f>
        <v>0</v>
      </c>
      <c r="HD47" s="44">
        <f aca="true" t="shared" si="634" ref="HD47:HD63">IF(J47="сх",0,0)</f>
        <v>0</v>
      </c>
      <c r="HE47" s="44">
        <f>SUM(GI47:HD47)</f>
        <v>12</v>
      </c>
      <c r="HF47" s="44">
        <f aca="true" t="shared" si="635" ref="HF47:HF63">IF(H47=1,100,0)</f>
        <v>0</v>
      </c>
      <c r="HG47" s="44">
        <f aca="true" t="shared" si="636" ref="HG47:HG63">IF(H47=2,98,0)</f>
        <v>0</v>
      </c>
      <c r="HH47" s="44">
        <f aca="true" t="shared" si="637" ref="HH47:HH63">IF(H47=3,95,0)</f>
        <v>0</v>
      </c>
      <c r="HI47" s="44">
        <f aca="true" t="shared" si="638" ref="HI47:HI63">IF(H47=4,93,0)</f>
        <v>0</v>
      </c>
      <c r="HJ47" s="44">
        <f aca="true" t="shared" si="639" ref="HJ47:HJ63">IF(H47=5,90,0)</f>
        <v>0</v>
      </c>
      <c r="HK47" s="44">
        <f aca="true" t="shared" si="640" ref="HK47:HK63">IF(H47=6,88,0)</f>
        <v>0</v>
      </c>
      <c r="HL47" s="44">
        <f aca="true" t="shared" si="641" ref="HL47:HL63">IF(H47=7,85,0)</f>
        <v>0</v>
      </c>
      <c r="HM47" s="44">
        <f aca="true" t="shared" si="642" ref="HM47:HM63">IF(H47=8,83,0)</f>
        <v>0</v>
      </c>
      <c r="HN47" s="44">
        <f aca="true" t="shared" si="643" ref="HN47:HN63">IF(H47=9,80,0)</f>
        <v>0</v>
      </c>
      <c r="HO47" s="44">
        <f aca="true" t="shared" si="644" ref="HO47:HO63">IF(H47=10,78,0)</f>
        <v>0</v>
      </c>
      <c r="HP47" s="44">
        <f aca="true" t="shared" si="645" ref="HP47:HP63">IF(H47=11,75,0)</f>
        <v>0</v>
      </c>
      <c r="HQ47" s="44">
        <f aca="true" t="shared" si="646" ref="HQ47:HQ63">IF(H47=12,73,0)</f>
        <v>0</v>
      </c>
      <c r="HR47" s="44">
        <f aca="true" t="shared" si="647" ref="HR47:HR63">IF(H47=13,70,0)</f>
        <v>70</v>
      </c>
      <c r="HS47" s="44">
        <f aca="true" t="shared" si="648" ref="HS47:HS63">IF(H47=14,68,0)</f>
        <v>0</v>
      </c>
      <c r="HT47" s="44">
        <f aca="true" t="shared" si="649" ref="HT47:HT63">IF(H47=15,65,0)</f>
        <v>0</v>
      </c>
      <c r="HU47" s="44">
        <f aca="true" t="shared" si="650" ref="HU47:HU63">IF(H47=16,63,0)</f>
        <v>0</v>
      </c>
      <c r="HV47" s="44">
        <f aca="true" t="shared" si="651" ref="HV47:HV63">IF(H47=17,60,0)</f>
        <v>0</v>
      </c>
      <c r="HW47" s="44">
        <f aca="true" t="shared" si="652" ref="HW47:HW63">IF(H47=18,58,0)</f>
        <v>0</v>
      </c>
      <c r="HX47" s="44">
        <f aca="true" t="shared" si="653" ref="HX47:HX63">IF(H47=19,55,0)</f>
        <v>0</v>
      </c>
      <c r="HY47" s="44">
        <f aca="true" t="shared" si="654" ref="HY47:HY63">IF(H47=20,53,0)</f>
        <v>0</v>
      </c>
      <c r="HZ47" s="44">
        <f aca="true" t="shared" si="655" ref="HZ47:HZ63">IF(H47&gt;20,0,0)</f>
        <v>0</v>
      </c>
      <c r="IA47" s="44">
        <f aca="true" t="shared" si="656" ref="IA47:IA63">IF(H47="сх",0,0)</f>
        <v>0</v>
      </c>
      <c r="IB47" s="44">
        <f>SUM(HF47:IA47)</f>
        <v>70</v>
      </c>
      <c r="IC47" s="44">
        <f aca="true" t="shared" si="657" ref="IC47:IC63">IF(J47=1,100,0)</f>
        <v>0</v>
      </c>
      <c r="ID47" s="44">
        <f aca="true" t="shared" si="658" ref="ID47:ID63">IF(J47=2,98,0)</f>
        <v>0</v>
      </c>
      <c r="IE47" s="44">
        <f aca="true" t="shared" si="659" ref="IE47:IE63">IF(J47=3,95,0)</f>
        <v>0</v>
      </c>
      <c r="IF47" s="44">
        <f aca="true" t="shared" si="660" ref="IF47:IF63">IF(J47=4,93,0)</f>
        <v>0</v>
      </c>
      <c r="IG47" s="44">
        <f aca="true" t="shared" si="661" ref="IG47:IG63">IF(J47=5,90,0)</f>
        <v>0</v>
      </c>
      <c r="IH47" s="44">
        <f aca="true" t="shared" si="662" ref="IH47:IH63">IF(J47=6,88,0)</f>
        <v>0</v>
      </c>
      <c r="II47" s="44">
        <f aca="true" t="shared" si="663" ref="II47:II63">IF(J47=7,85,0)</f>
        <v>0</v>
      </c>
      <c r="IJ47" s="44">
        <f aca="true" t="shared" si="664" ref="IJ47:IJ63">IF(J47=8,83,0)</f>
        <v>0</v>
      </c>
      <c r="IK47" s="44">
        <f aca="true" t="shared" si="665" ref="IK47:IK63">IF(J47=9,80,0)</f>
        <v>80</v>
      </c>
      <c r="IL47" s="44">
        <f aca="true" t="shared" si="666" ref="IL47:IL63">IF(J47=10,78,0)</f>
        <v>0</v>
      </c>
      <c r="IM47" s="44">
        <f aca="true" t="shared" si="667" ref="IM47:IM63">IF(J47=11,75,0)</f>
        <v>0</v>
      </c>
      <c r="IN47" s="44">
        <f aca="true" t="shared" si="668" ref="IN47:IN63">IF(J47=12,73,0)</f>
        <v>0</v>
      </c>
      <c r="IO47" s="44">
        <f aca="true" t="shared" si="669" ref="IO47:IO63">IF(J47=13,70,0)</f>
        <v>0</v>
      </c>
      <c r="IP47" s="44">
        <f aca="true" t="shared" si="670" ref="IP47:IP63">IF(J47=14,68,0)</f>
        <v>0</v>
      </c>
      <c r="IQ47" s="44">
        <f aca="true" t="shared" si="671" ref="IQ47:IQ63">IF(J47=15,65,0)</f>
        <v>0</v>
      </c>
      <c r="IR47" s="44">
        <f aca="true" t="shared" si="672" ref="IR47:IR63">IF(J47=16,63,0)</f>
        <v>0</v>
      </c>
      <c r="IS47" s="44">
        <f aca="true" t="shared" si="673" ref="IS47:IS63">IF(J47=17,60,0)</f>
        <v>0</v>
      </c>
      <c r="IT47" s="44">
        <f aca="true" t="shared" si="674" ref="IT47:IT63">IF(J47=18,58,0)</f>
        <v>0</v>
      </c>
      <c r="IU47" s="44">
        <f aca="true" t="shared" si="675" ref="IU47:IU63">IF(J47=19,55,0)</f>
        <v>0</v>
      </c>
      <c r="IV47" s="44">
        <f aca="true" t="shared" si="676" ref="IV47:IV63">IF(J47=20,53,0)</f>
        <v>0</v>
      </c>
    </row>
    <row r="48" spans="1:256" s="3" customFormat="1" ht="99.75" customHeight="1" thickBot="1">
      <c r="A48" s="58">
        <v>10</v>
      </c>
      <c r="B48" s="69">
        <v>9</v>
      </c>
      <c r="C48" s="65" t="s">
        <v>60</v>
      </c>
      <c r="D48" s="61" t="s">
        <v>26</v>
      </c>
      <c r="E48" s="62" t="s">
        <v>61</v>
      </c>
      <c r="F48" s="63" t="s">
        <v>62</v>
      </c>
      <c r="G48" s="61" t="s">
        <v>49</v>
      </c>
      <c r="H48" s="46">
        <v>9</v>
      </c>
      <c r="I48" s="85">
        <f>IF(AND(H48&lt;=20,H48&gt;=1),IF(H48=1,25,IF(H48=2,22,IF(H48=3,20,IF(H48=4,18,21-H48)))),0)</f>
        <v>12</v>
      </c>
      <c r="J48" s="45">
        <v>11</v>
      </c>
      <c r="K48" s="85">
        <f>IF(AND(J48&lt;=20,J48&gt;=1),IF(J48=1,25,IF(J48=2,22,IF(J48=3,20,IF(J48=4,18,21-J48)))),0)</f>
        <v>10</v>
      </c>
      <c r="L48" s="46">
        <v>15</v>
      </c>
      <c r="M48" s="85">
        <f>IF(AND(L48&lt;=20,L48&gt;=1),IF(L48=1,25,IF(L48=2,22,IF(L48=3,20,IF(L48=4,18,21-L48)))),0)</f>
        <v>6</v>
      </c>
      <c r="N48" s="45">
        <v>6</v>
      </c>
      <c r="O48" s="85">
        <f>IF(AND(N48&lt;=20,N48&gt;=1),IF(N48=1,25,IF(N48=2,22,IF(N48=3,20,IF(N48=4,18,21-N48)))),0)</f>
        <v>15</v>
      </c>
      <c r="P48" s="46"/>
      <c r="Q48" s="85">
        <f t="shared" si="453"/>
        <v>0</v>
      </c>
      <c r="R48" s="45"/>
      <c r="S48" s="85">
        <f t="shared" si="454"/>
        <v>0</v>
      </c>
      <c r="T48" s="38">
        <f t="shared" si="455"/>
        <v>43</v>
      </c>
      <c r="U48" s="41">
        <f t="shared" si="456"/>
        <v>22</v>
      </c>
      <c r="V48" s="42"/>
      <c r="W48" s="43"/>
      <c r="X48" s="42">
        <f t="shared" si="457"/>
        <v>0</v>
      </c>
      <c r="Y48" s="42">
        <f t="shared" si="458"/>
        <v>0</v>
      </c>
      <c r="Z48" s="42">
        <f t="shared" si="459"/>
        <v>0</v>
      </c>
      <c r="AA48" s="42">
        <f t="shared" si="460"/>
        <v>0</v>
      </c>
      <c r="AB48" s="42">
        <f t="shared" si="461"/>
        <v>0</v>
      </c>
      <c r="AC48" s="42">
        <f t="shared" si="462"/>
        <v>0</v>
      </c>
      <c r="AD48" s="42">
        <f t="shared" si="463"/>
        <v>0</v>
      </c>
      <c r="AE48" s="42">
        <f t="shared" si="464"/>
        <v>0</v>
      </c>
      <c r="AF48" s="42">
        <f t="shared" si="465"/>
        <v>12</v>
      </c>
      <c r="AG48" s="42">
        <f t="shared" si="466"/>
        <v>0</v>
      </c>
      <c r="AH48" s="42">
        <f t="shared" si="467"/>
        <v>0</v>
      </c>
      <c r="AI48" s="42">
        <f t="shared" si="468"/>
        <v>0</v>
      </c>
      <c r="AJ48" s="42">
        <f t="shared" si="469"/>
        <v>0</v>
      </c>
      <c r="AK48" s="42">
        <f t="shared" si="470"/>
        <v>0</v>
      </c>
      <c r="AL48" s="42">
        <f t="shared" si="471"/>
        <v>0</v>
      </c>
      <c r="AM48" s="42">
        <f t="shared" si="472"/>
        <v>0</v>
      </c>
      <c r="AN48" s="42">
        <f t="shared" si="473"/>
        <v>0</v>
      </c>
      <c r="AO48" s="42">
        <f t="shared" si="474"/>
        <v>0</v>
      </c>
      <c r="AP48" s="42">
        <f t="shared" si="475"/>
        <v>0</v>
      </c>
      <c r="AQ48" s="42">
        <f t="shared" si="476"/>
        <v>0</v>
      </c>
      <c r="AR48" s="42">
        <f t="shared" si="477"/>
        <v>0</v>
      </c>
      <c r="AS48" s="42">
        <f t="shared" si="478"/>
        <v>0</v>
      </c>
      <c r="AT48" s="42">
        <f t="shared" si="479"/>
        <v>12</v>
      </c>
      <c r="AU48" s="42">
        <f t="shared" si="480"/>
        <v>0</v>
      </c>
      <c r="AV48" s="42">
        <f t="shared" si="481"/>
        <v>0</v>
      </c>
      <c r="AW48" s="42">
        <f t="shared" si="482"/>
        <v>0</v>
      </c>
      <c r="AX48" s="42">
        <f t="shared" si="483"/>
        <v>0</v>
      </c>
      <c r="AY48" s="42">
        <f t="shared" si="484"/>
        <v>0</v>
      </c>
      <c r="AZ48" s="42">
        <f t="shared" si="485"/>
        <v>0</v>
      </c>
      <c r="BA48" s="42">
        <f t="shared" si="486"/>
        <v>0</v>
      </c>
      <c r="BB48" s="42">
        <f t="shared" si="487"/>
        <v>0</v>
      </c>
      <c r="BC48" s="42">
        <f t="shared" si="488"/>
        <v>0</v>
      </c>
      <c r="BD48" s="42">
        <f t="shared" si="489"/>
        <v>0</v>
      </c>
      <c r="BE48" s="42">
        <f t="shared" si="490"/>
        <v>10</v>
      </c>
      <c r="BF48" s="42">
        <f t="shared" si="491"/>
        <v>0</v>
      </c>
      <c r="BG48" s="42">
        <f t="shared" si="492"/>
        <v>0</v>
      </c>
      <c r="BH48" s="42">
        <f t="shared" si="493"/>
        <v>0</v>
      </c>
      <c r="BI48" s="42">
        <f t="shared" si="494"/>
        <v>0</v>
      </c>
      <c r="BJ48" s="42">
        <f t="shared" si="495"/>
        <v>0</v>
      </c>
      <c r="BK48" s="42">
        <f t="shared" si="496"/>
        <v>0</v>
      </c>
      <c r="BL48" s="42">
        <f t="shared" si="497"/>
        <v>0</v>
      </c>
      <c r="BM48" s="42">
        <f t="shared" si="498"/>
        <v>0</v>
      </c>
      <c r="BN48" s="42">
        <f t="shared" si="499"/>
        <v>0</v>
      </c>
      <c r="BO48" s="42">
        <f t="shared" si="500"/>
        <v>0</v>
      </c>
      <c r="BP48" s="42">
        <f t="shared" si="501"/>
        <v>0</v>
      </c>
      <c r="BQ48" s="42">
        <f t="shared" si="502"/>
        <v>10</v>
      </c>
      <c r="BR48" s="42">
        <f t="shared" si="503"/>
        <v>0</v>
      </c>
      <c r="BS48" s="42">
        <f t="shared" si="504"/>
        <v>0</v>
      </c>
      <c r="BT48" s="42">
        <f t="shared" si="505"/>
        <v>0</v>
      </c>
      <c r="BU48" s="42">
        <f t="shared" si="506"/>
        <v>0</v>
      </c>
      <c r="BV48" s="42">
        <f t="shared" si="507"/>
        <v>0</v>
      </c>
      <c r="BW48" s="42">
        <f t="shared" si="508"/>
        <v>0</v>
      </c>
      <c r="BX48" s="42">
        <f t="shared" si="509"/>
        <v>0</v>
      </c>
      <c r="BY48" s="42">
        <f t="shared" si="510"/>
        <v>0</v>
      </c>
      <c r="BZ48" s="42">
        <f t="shared" si="511"/>
        <v>32</v>
      </c>
      <c r="CA48" s="42">
        <f t="shared" si="512"/>
        <v>0</v>
      </c>
      <c r="CB48" s="42">
        <f t="shared" si="513"/>
        <v>0</v>
      </c>
      <c r="CC48" s="42">
        <f t="shared" si="514"/>
        <v>0</v>
      </c>
      <c r="CD48" s="42">
        <f t="shared" si="515"/>
        <v>0</v>
      </c>
      <c r="CE48" s="42">
        <f t="shared" si="516"/>
        <v>0</v>
      </c>
      <c r="CF48" s="42">
        <f t="shared" si="517"/>
        <v>0</v>
      </c>
      <c r="CG48" s="42">
        <f t="shared" si="518"/>
        <v>0</v>
      </c>
      <c r="CH48" s="42">
        <f t="shared" si="519"/>
        <v>0</v>
      </c>
      <c r="CI48" s="42">
        <f t="shared" si="520"/>
        <v>0</v>
      </c>
      <c r="CJ48" s="42">
        <f t="shared" si="521"/>
        <v>0</v>
      </c>
      <c r="CK48" s="42">
        <f t="shared" si="522"/>
        <v>0</v>
      </c>
      <c r="CL48" s="42">
        <f t="shared" si="523"/>
        <v>0</v>
      </c>
      <c r="CM48" s="42">
        <f t="shared" si="524"/>
        <v>0</v>
      </c>
      <c r="CN48" s="42">
        <f t="shared" si="525"/>
        <v>0</v>
      </c>
      <c r="CO48" s="42">
        <f t="shared" si="526"/>
        <v>0</v>
      </c>
      <c r="CP48" s="42">
        <f t="shared" si="527"/>
        <v>0</v>
      </c>
      <c r="CQ48" s="42">
        <f t="shared" si="528"/>
        <v>0</v>
      </c>
      <c r="CR48" s="42">
        <f t="shared" si="529"/>
        <v>0</v>
      </c>
      <c r="CS48" s="42">
        <f t="shared" si="530"/>
        <v>0</v>
      </c>
      <c r="CT48" s="42">
        <f t="shared" si="531"/>
        <v>0</v>
      </c>
      <c r="CU48" s="42">
        <f t="shared" si="532"/>
        <v>0</v>
      </c>
      <c r="CV48" s="42">
        <f t="shared" si="533"/>
        <v>0</v>
      </c>
      <c r="CW48" s="42">
        <f t="shared" si="534"/>
        <v>0</v>
      </c>
      <c r="CX48" s="42">
        <f t="shared" si="535"/>
        <v>0</v>
      </c>
      <c r="CY48" s="42">
        <f t="shared" si="536"/>
        <v>0</v>
      </c>
      <c r="CZ48" s="42">
        <f t="shared" si="537"/>
        <v>0</v>
      </c>
      <c r="DA48" s="42">
        <f t="shared" si="538"/>
        <v>0</v>
      </c>
      <c r="DB48" s="42">
        <f t="shared" si="539"/>
        <v>0</v>
      </c>
      <c r="DC48" s="42">
        <f t="shared" si="540"/>
        <v>0</v>
      </c>
      <c r="DD48" s="42">
        <f t="shared" si="541"/>
        <v>0</v>
      </c>
      <c r="DE48" s="42">
        <f t="shared" si="542"/>
        <v>0</v>
      </c>
      <c r="DF48" s="42">
        <f t="shared" si="543"/>
        <v>0</v>
      </c>
      <c r="DG48" s="42">
        <f t="shared" si="544"/>
        <v>0</v>
      </c>
      <c r="DH48" s="42">
        <f t="shared" si="545"/>
        <v>32</v>
      </c>
      <c r="DI48" s="42">
        <f t="shared" si="546"/>
        <v>0</v>
      </c>
      <c r="DJ48" s="42">
        <f t="shared" si="547"/>
        <v>0</v>
      </c>
      <c r="DK48" s="42">
        <f t="shared" si="548"/>
        <v>0</v>
      </c>
      <c r="DL48" s="42">
        <f t="shared" si="549"/>
        <v>0</v>
      </c>
      <c r="DM48" s="42">
        <f t="shared" si="550"/>
        <v>0</v>
      </c>
      <c r="DN48" s="42">
        <f t="shared" si="551"/>
        <v>0</v>
      </c>
      <c r="DO48" s="42">
        <f t="shared" si="552"/>
        <v>0</v>
      </c>
      <c r="DP48" s="42">
        <f t="shared" si="553"/>
        <v>0</v>
      </c>
      <c r="DQ48" s="42">
        <f t="shared" si="554"/>
        <v>0</v>
      </c>
      <c r="DR48" s="42">
        <f t="shared" si="555"/>
        <v>0</v>
      </c>
      <c r="DS48" s="42">
        <f t="shared" si="556"/>
        <v>30</v>
      </c>
      <c r="DT48" s="42">
        <f t="shared" si="557"/>
        <v>0</v>
      </c>
      <c r="DU48" s="42">
        <f t="shared" si="558"/>
        <v>0</v>
      </c>
      <c r="DV48" s="42">
        <f t="shared" si="559"/>
        <v>0</v>
      </c>
      <c r="DW48" s="42">
        <f t="shared" si="560"/>
        <v>0</v>
      </c>
      <c r="DX48" s="42">
        <f t="shared" si="561"/>
        <v>0</v>
      </c>
      <c r="DY48" s="42">
        <f t="shared" si="562"/>
        <v>0</v>
      </c>
      <c r="DZ48" s="42">
        <f t="shared" si="563"/>
        <v>0</v>
      </c>
      <c r="EA48" s="42">
        <f t="shared" si="564"/>
        <v>0</v>
      </c>
      <c r="EB48" s="42">
        <f t="shared" si="565"/>
        <v>0</v>
      </c>
      <c r="EC48" s="42">
        <f t="shared" si="566"/>
        <v>0</v>
      </c>
      <c r="ED48" s="42">
        <f t="shared" si="567"/>
        <v>0</v>
      </c>
      <c r="EE48" s="42">
        <f t="shared" si="568"/>
        <v>0</v>
      </c>
      <c r="EF48" s="42">
        <f t="shared" si="569"/>
        <v>0</v>
      </c>
      <c r="EG48" s="42">
        <f t="shared" si="570"/>
        <v>0</v>
      </c>
      <c r="EH48" s="42">
        <f t="shared" si="571"/>
        <v>0</v>
      </c>
      <c r="EI48" s="42">
        <f t="shared" si="572"/>
        <v>0</v>
      </c>
      <c r="EJ48" s="42">
        <f t="shared" si="573"/>
        <v>0</v>
      </c>
      <c r="EK48" s="42">
        <f t="shared" si="574"/>
        <v>0</v>
      </c>
      <c r="EL48" s="42">
        <f t="shared" si="575"/>
        <v>0</v>
      </c>
      <c r="EM48" s="42">
        <f t="shared" si="576"/>
        <v>0</v>
      </c>
      <c r="EN48" s="42">
        <f t="shared" si="577"/>
        <v>0</v>
      </c>
      <c r="EO48" s="42">
        <f t="shared" si="578"/>
        <v>0</v>
      </c>
      <c r="EP48" s="42">
        <f t="shared" si="579"/>
        <v>0</v>
      </c>
      <c r="EQ48" s="42">
        <f t="shared" si="580"/>
        <v>0</v>
      </c>
      <c r="ER48" s="42">
        <f t="shared" si="581"/>
        <v>0</v>
      </c>
      <c r="ES48" s="42">
        <f t="shared" si="582"/>
        <v>0</v>
      </c>
      <c r="ET48" s="42">
        <f t="shared" si="583"/>
        <v>0</v>
      </c>
      <c r="EU48" s="42">
        <f t="shared" si="584"/>
        <v>0</v>
      </c>
      <c r="EV48" s="42">
        <f t="shared" si="585"/>
        <v>0</v>
      </c>
      <c r="EW48" s="42">
        <f t="shared" si="586"/>
        <v>0</v>
      </c>
      <c r="EX48" s="42">
        <f t="shared" si="587"/>
        <v>0</v>
      </c>
      <c r="EY48" s="42">
        <f>SUM(DI48:EX48)</f>
        <v>30</v>
      </c>
      <c r="EZ48" s="42"/>
      <c r="FA48" s="42">
        <f t="shared" si="588"/>
        <v>9</v>
      </c>
      <c r="FB48" s="42">
        <f t="shared" si="589"/>
        <v>11</v>
      </c>
      <c r="FC48" s="42"/>
      <c r="FD48" s="42">
        <f t="shared" si="590"/>
        <v>9</v>
      </c>
      <c r="FE48" s="42" t="e">
        <f>IF(T48=#REF!,IF(J48&lt;#REF!,#REF!,FI48),#REF!)</f>
        <v>#REF!</v>
      </c>
      <c r="FF48" s="42" t="e">
        <f>IF(T48=#REF!,IF(J48&lt;#REF!,0,1))</f>
        <v>#REF!</v>
      </c>
      <c r="FG48" s="42" t="e">
        <f>IF(AND(FD48&gt;=21,FD48&lt;&gt;0),FD48,IF(T48&lt;#REF!,"СТОП",FE48+FF48))</f>
        <v>#REF!</v>
      </c>
      <c r="FH48" s="42"/>
      <c r="FI48" s="42">
        <v>15</v>
      </c>
      <c r="FJ48" s="42">
        <v>16</v>
      </c>
      <c r="FK48" s="42"/>
      <c r="FL48" s="44">
        <f t="shared" si="591"/>
        <v>0</v>
      </c>
      <c r="FM48" s="44">
        <f t="shared" si="592"/>
        <v>0</v>
      </c>
      <c r="FN48" s="44">
        <f t="shared" si="593"/>
        <v>0</v>
      </c>
      <c r="FO48" s="44">
        <f t="shared" si="594"/>
        <v>0</v>
      </c>
      <c r="FP48" s="44">
        <f t="shared" si="595"/>
        <v>0</v>
      </c>
      <c r="FQ48" s="44">
        <f t="shared" si="596"/>
        <v>0</v>
      </c>
      <c r="FR48" s="44">
        <f t="shared" si="597"/>
        <v>0</v>
      </c>
      <c r="FS48" s="44">
        <f t="shared" si="598"/>
        <v>0</v>
      </c>
      <c r="FT48" s="44">
        <f t="shared" si="599"/>
        <v>12</v>
      </c>
      <c r="FU48" s="44">
        <f t="shared" si="600"/>
        <v>0</v>
      </c>
      <c r="FV48" s="44">
        <f t="shared" si="601"/>
        <v>0</v>
      </c>
      <c r="FW48" s="44">
        <f t="shared" si="602"/>
        <v>0</v>
      </c>
      <c r="FX48" s="44">
        <f t="shared" si="603"/>
        <v>0</v>
      </c>
      <c r="FY48" s="44">
        <f t="shared" si="604"/>
        <v>0</v>
      </c>
      <c r="FZ48" s="44">
        <f t="shared" si="605"/>
        <v>0</v>
      </c>
      <c r="GA48" s="44">
        <f t="shared" si="606"/>
        <v>0</v>
      </c>
      <c r="GB48" s="44">
        <f t="shared" si="607"/>
        <v>0</v>
      </c>
      <c r="GC48" s="44">
        <f t="shared" si="608"/>
        <v>0</v>
      </c>
      <c r="GD48" s="44">
        <f t="shared" si="609"/>
        <v>0</v>
      </c>
      <c r="GE48" s="44">
        <f t="shared" si="610"/>
        <v>0</v>
      </c>
      <c r="GF48" s="44">
        <f t="shared" si="611"/>
        <v>0</v>
      </c>
      <c r="GG48" s="44">
        <f t="shared" si="612"/>
        <v>0</v>
      </c>
      <c r="GH48" s="44">
        <f>SUM(FL48:GG48)</f>
        <v>12</v>
      </c>
      <c r="GI48" s="44">
        <f t="shared" si="613"/>
        <v>0</v>
      </c>
      <c r="GJ48" s="44">
        <f t="shared" si="614"/>
        <v>0</v>
      </c>
      <c r="GK48" s="44">
        <f t="shared" si="615"/>
        <v>0</v>
      </c>
      <c r="GL48" s="44">
        <f t="shared" si="616"/>
        <v>0</v>
      </c>
      <c r="GM48" s="44">
        <f t="shared" si="617"/>
        <v>0</v>
      </c>
      <c r="GN48" s="44">
        <f t="shared" si="618"/>
        <v>0</v>
      </c>
      <c r="GO48" s="44">
        <f t="shared" si="619"/>
        <v>0</v>
      </c>
      <c r="GP48" s="44">
        <f t="shared" si="620"/>
        <v>0</v>
      </c>
      <c r="GQ48" s="44">
        <f t="shared" si="621"/>
        <v>0</v>
      </c>
      <c r="GR48" s="44">
        <f t="shared" si="622"/>
        <v>0</v>
      </c>
      <c r="GS48" s="44">
        <f t="shared" si="623"/>
        <v>10</v>
      </c>
      <c r="GT48" s="44">
        <f t="shared" si="624"/>
        <v>0</v>
      </c>
      <c r="GU48" s="44">
        <f t="shared" si="625"/>
        <v>0</v>
      </c>
      <c r="GV48" s="44">
        <f t="shared" si="626"/>
        <v>0</v>
      </c>
      <c r="GW48" s="44">
        <f t="shared" si="627"/>
        <v>0</v>
      </c>
      <c r="GX48" s="44">
        <f t="shared" si="628"/>
        <v>0</v>
      </c>
      <c r="GY48" s="44">
        <f t="shared" si="629"/>
        <v>0</v>
      </c>
      <c r="GZ48" s="44">
        <f t="shared" si="630"/>
        <v>0</v>
      </c>
      <c r="HA48" s="44">
        <f t="shared" si="631"/>
        <v>0</v>
      </c>
      <c r="HB48" s="44">
        <f t="shared" si="632"/>
        <v>0</v>
      </c>
      <c r="HC48" s="44">
        <f t="shared" si="633"/>
        <v>0</v>
      </c>
      <c r="HD48" s="44">
        <f t="shared" si="634"/>
        <v>0</v>
      </c>
      <c r="HE48" s="44">
        <f>SUM(GI48:HD48)</f>
        <v>10</v>
      </c>
      <c r="HF48" s="44">
        <f t="shared" si="635"/>
        <v>0</v>
      </c>
      <c r="HG48" s="44">
        <f t="shared" si="636"/>
        <v>0</v>
      </c>
      <c r="HH48" s="44">
        <f t="shared" si="637"/>
        <v>0</v>
      </c>
      <c r="HI48" s="44">
        <f t="shared" si="638"/>
        <v>0</v>
      </c>
      <c r="HJ48" s="44">
        <f t="shared" si="639"/>
        <v>0</v>
      </c>
      <c r="HK48" s="44">
        <f t="shared" si="640"/>
        <v>0</v>
      </c>
      <c r="HL48" s="44">
        <f t="shared" si="641"/>
        <v>0</v>
      </c>
      <c r="HM48" s="44">
        <f t="shared" si="642"/>
        <v>0</v>
      </c>
      <c r="HN48" s="44">
        <f t="shared" si="643"/>
        <v>80</v>
      </c>
      <c r="HO48" s="44">
        <f t="shared" si="644"/>
        <v>0</v>
      </c>
      <c r="HP48" s="44">
        <f t="shared" si="645"/>
        <v>0</v>
      </c>
      <c r="HQ48" s="44">
        <f t="shared" si="646"/>
        <v>0</v>
      </c>
      <c r="HR48" s="44">
        <f t="shared" si="647"/>
        <v>0</v>
      </c>
      <c r="HS48" s="44">
        <f t="shared" si="648"/>
        <v>0</v>
      </c>
      <c r="HT48" s="44">
        <f t="shared" si="649"/>
        <v>0</v>
      </c>
      <c r="HU48" s="44">
        <f t="shared" si="650"/>
        <v>0</v>
      </c>
      <c r="HV48" s="44">
        <f t="shared" si="651"/>
        <v>0</v>
      </c>
      <c r="HW48" s="44">
        <f t="shared" si="652"/>
        <v>0</v>
      </c>
      <c r="HX48" s="44">
        <f t="shared" si="653"/>
        <v>0</v>
      </c>
      <c r="HY48" s="44">
        <f t="shared" si="654"/>
        <v>0</v>
      </c>
      <c r="HZ48" s="44">
        <f t="shared" si="655"/>
        <v>0</v>
      </c>
      <c r="IA48" s="44">
        <f t="shared" si="656"/>
        <v>0</v>
      </c>
      <c r="IB48" s="44">
        <f>SUM(HF48:IA48)</f>
        <v>80</v>
      </c>
      <c r="IC48" s="44">
        <f t="shared" si="657"/>
        <v>0</v>
      </c>
      <c r="ID48" s="44">
        <f t="shared" si="658"/>
        <v>0</v>
      </c>
      <c r="IE48" s="44">
        <f t="shared" si="659"/>
        <v>0</v>
      </c>
      <c r="IF48" s="44">
        <f t="shared" si="660"/>
        <v>0</v>
      </c>
      <c r="IG48" s="44">
        <f t="shared" si="661"/>
        <v>0</v>
      </c>
      <c r="IH48" s="44">
        <f t="shared" si="662"/>
        <v>0</v>
      </c>
      <c r="II48" s="44">
        <f t="shared" si="663"/>
        <v>0</v>
      </c>
      <c r="IJ48" s="44">
        <f t="shared" si="664"/>
        <v>0</v>
      </c>
      <c r="IK48" s="44">
        <f t="shared" si="665"/>
        <v>0</v>
      </c>
      <c r="IL48" s="44">
        <f t="shared" si="666"/>
        <v>0</v>
      </c>
      <c r="IM48" s="44">
        <f t="shared" si="667"/>
        <v>75</v>
      </c>
      <c r="IN48" s="44">
        <f t="shared" si="668"/>
        <v>0</v>
      </c>
      <c r="IO48" s="44">
        <f t="shared" si="669"/>
        <v>0</v>
      </c>
      <c r="IP48" s="44">
        <f t="shared" si="670"/>
        <v>0</v>
      </c>
      <c r="IQ48" s="44">
        <f t="shared" si="671"/>
        <v>0</v>
      </c>
      <c r="IR48" s="44">
        <f t="shared" si="672"/>
        <v>0</v>
      </c>
      <c r="IS48" s="44">
        <f t="shared" si="673"/>
        <v>0</v>
      </c>
      <c r="IT48" s="44">
        <f t="shared" si="674"/>
        <v>0</v>
      </c>
      <c r="IU48" s="44">
        <f t="shared" si="675"/>
        <v>0</v>
      </c>
      <c r="IV48" s="44">
        <f t="shared" si="676"/>
        <v>0</v>
      </c>
    </row>
    <row r="49" spans="1:256" s="3" customFormat="1" ht="99.75" customHeight="1" thickBot="1">
      <c r="A49" s="55">
        <v>11</v>
      </c>
      <c r="B49" s="69">
        <v>45</v>
      </c>
      <c r="C49" s="100" t="s">
        <v>190</v>
      </c>
      <c r="D49" s="61" t="s">
        <v>26</v>
      </c>
      <c r="E49" s="62" t="s">
        <v>191</v>
      </c>
      <c r="F49" s="63" t="s">
        <v>40</v>
      </c>
      <c r="G49" s="61" t="s">
        <v>187</v>
      </c>
      <c r="H49" s="46"/>
      <c r="I49" s="85"/>
      <c r="J49" s="45"/>
      <c r="K49" s="85"/>
      <c r="L49" s="46"/>
      <c r="M49" s="85"/>
      <c r="N49" s="45"/>
      <c r="O49" s="85"/>
      <c r="P49" s="46">
        <v>3</v>
      </c>
      <c r="Q49" s="85">
        <f t="shared" si="453"/>
        <v>20</v>
      </c>
      <c r="R49" s="45">
        <v>3</v>
      </c>
      <c r="S49" s="85">
        <f t="shared" si="454"/>
        <v>20</v>
      </c>
      <c r="T49" s="38">
        <f t="shared" si="455"/>
        <v>40</v>
      </c>
      <c r="U49" s="41">
        <f t="shared" si="456"/>
        <v>0</v>
      </c>
      <c r="V49" s="42"/>
      <c r="W49" s="43"/>
      <c r="X49" s="42">
        <f t="shared" si="457"/>
        <v>0</v>
      </c>
      <c r="Y49" s="42">
        <f t="shared" si="458"/>
        <v>0</v>
      </c>
      <c r="Z49" s="42">
        <f t="shared" si="459"/>
        <v>0</v>
      </c>
      <c r="AA49" s="42">
        <f t="shared" si="460"/>
        <v>0</v>
      </c>
      <c r="AB49" s="42">
        <f t="shared" si="461"/>
        <v>0</v>
      </c>
      <c r="AC49" s="42">
        <f t="shared" si="462"/>
        <v>0</v>
      </c>
      <c r="AD49" s="42">
        <f t="shared" si="463"/>
        <v>0</v>
      </c>
      <c r="AE49" s="42">
        <f t="shared" si="464"/>
        <v>0</v>
      </c>
      <c r="AF49" s="42">
        <f t="shared" si="465"/>
        <v>0</v>
      </c>
      <c r="AG49" s="42">
        <f t="shared" si="466"/>
        <v>0</v>
      </c>
      <c r="AH49" s="42">
        <f t="shared" si="467"/>
        <v>0</v>
      </c>
      <c r="AI49" s="42">
        <f t="shared" si="468"/>
        <v>0</v>
      </c>
      <c r="AJ49" s="42">
        <f t="shared" si="469"/>
        <v>0</v>
      </c>
      <c r="AK49" s="42">
        <f t="shared" si="470"/>
        <v>0</v>
      </c>
      <c r="AL49" s="42">
        <f t="shared" si="471"/>
        <v>0</v>
      </c>
      <c r="AM49" s="42">
        <f t="shared" si="472"/>
        <v>0</v>
      </c>
      <c r="AN49" s="42">
        <f t="shared" si="473"/>
        <v>0</v>
      </c>
      <c r="AO49" s="42">
        <f t="shared" si="474"/>
        <v>0</v>
      </c>
      <c r="AP49" s="42">
        <f t="shared" si="475"/>
        <v>0</v>
      </c>
      <c r="AQ49" s="42">
        <f t="shared" si="476"/>
        <v>0</v>
      </c>
      <c r="AR49" s="42">
        <f t="shared" si="477"/>
        <v>0</v>
      </c>
      <c r="AS49" s="42">
        <f t="shared" si="478"/>
        <v>0</v>
      </c>
      <c r="AT49" s="42">
        <f t="shared" si="479"/>
        <v>0</v>
      </c>
      <c r="AU49" s="42">
        <f t="shared" si="480"/>
        <v>0</v>
      </c>
      <c r="AV49" s="42">
        <f t="shared" si="481"/>
        <v>0</v>
      </c>
      <c r="AW49" s="42">
        <f t="shared" si="482"/>
        <v>0</v>
      </c>
      <c r="AX49" s="42">
        <f t="shared" si="483"/>
        <v>0</v>
      </c>
      <c r="AY49" s="42">
        <f t="shared" si="484"/>
        <v>0</v>
      </c>
      <c r="AZ49" s="42">
        <f t="shared" si="485"/>
        <v>0</v>
      </c>
      <c r="BA49" s="42">
        <f t="shared" si="486"/>
        <v>0</v>
      </c>
      <c r="BB49" s="42">
        <f t="shared" si="487"/>
        <v>0</v>
      </c>
      <c r="BC49" s="42">
        <f t="shared" si="488"/>
        <v>0</v>
      </c>
      <c r="BD49" s="42">
        <f t="shared" si="489"/>
        <v>0</v>
      </c>
      <c r="BE49" s="42">
        <f t="shared" si="490"/>
        <v>0</v>
      </c>
      <c r="BF49" s="42">
        <f t="shared" si="491"/>
        <v>0</v>
      </c>
      <c r="BG49" s="42">
        <f t="shared" si="492"/>
        <v>0</v>
      </c>
      <c r="BH49" s="42">
        <f t="shared" si="493"/>
        <v>0</v>
      </c>
      <c r="BI49" s="42">
        <f t="shared" si="494"/>
        <v>0</v>
      </c>
      <c r="BJ49" s="42">
        <f t="shared" si="495"/>
        <v>0</v>
      </c>
      <c r="BK49" s="42">
        <f t="shared" si="496"/>
        <v>0</v>
      </c>
      <c r="BL49" s="42">
        <f t="shared" si="497"/>
        <v>0</v>
      </c>
      <c r="BM49" s="42">
        <f t="shared" si="498"/>
        <v>0</v>
      </c>
      <c r="BN49" s="42">
        <f t="shared" si="499"/>
        <v>0</v>
      </c>
      <c r="BO49" s="42">
        <f t="shared" si="500"/>
        <v>0</v>
      </c>
      <c r="BP49" s="42">
        <f t="shared" si="501"/>
        <v>0</v>
      </c>
      <c r="BQ49" s="42">
        <f t="shared" si="502"/>
        <v>0</v>
      </c>
      <c r="BR49" s="42">
        <f t="shared" si="503"/>
        <v>0</v>
      </c>
      <c r="BS49" s="42">
        <f t="shared" si="504"/>
        <v>0</v>
      </c>
      <c r="BT49" s="42">
        <f t="shared" si="505"/>
        <v>0</v>
      </c>
      <c r="BU49" s="42">
        <f t="shared" si="506"/>
        <v>0</v>
      </c>
      <c r="BV49" s="42">
        <f t="shared" si="507"/>
        <v>0</v>
      </c>
      <c r="BW49" s="42">
        <f t="shared" si="508"/>
        <v>0</v>
      </c>
      <c r="BX49" s="42">
        <f t="shared" si="509"/>
        <v>0</v>
      </c>
      <c r="BY49" s="42">
        <f t="shared" si="510"/>
        <v>0</v>
      </c>
      <c r="BZ49" s="42">
        <f t="shared" si="511"/>
        <v>0</v>
      </c>
      <c r="CA49" s="42">
        <f t="shared" si="512"/>
        <v>0</v>
      </c>
      <c r="CB49" s="42">
        <f t="shared" si="513"/>
        <v>0</v>
      </c>
      <c r="CC49" s="42">
        <f t="shared" si="514"/>
        <v>0</v>
      </c>
      <c r="CD49" s="42">
        <f t="shared" si="515"/>
        <v>0</v>
      </c>
      <c r="CE49" s="42">
        <f t="shared" si="516"/>
        <v>0</v>
      </c>
      <c r="CF49" s="42">
        <f t="shared" si="517"/>
        <v>0</v>
      </c>
      <c r="CG49" s="42">
        <f t="shared" si="518"/>
        <v>0</v>
      </c>
      <c r="CH49" s="42">
        <f t="shared" si="519"/>
        <v>0</v>
      </c>
      <c r="CI49" s="42">
        <f t="shared" si="520"/>
        <v>0</v>
      </c>
      <c r="CJ49" s="42">
        <f t="shared" si="521"/>
        <v>0</v>
      </c>
      <c r="CK49" s="42">
        <f t="shared" si="522"/>
        <v>0</v>
      </c>
      <c r="CL49" s="42">
        <f t="shared" si="523"/>
        <v>0</v>
      </c>
      <c r="CM49" s="42">
        <f t="shared" si="524"/>
        <v>0</v>
      </c>
      <c r="CN49" s="42">
        <f t="shared" si="525"/>
        <v>0</v>
      </c>
      <c r="CO49" s="42">
        <f t="shared" si="526"/>
        <v>0</v>
      </c>
      <c r="CP49" s="42">
        <f t="shared" si="527"/>
        <v>0</v>
      </c>
      <c r="CQ49" s="42">
        <f t="shared" si="528"/>
        <v>0</v>
      </c>
      <c r="CR49" s="42">
        <f t="shared" si="529"/>
        <v>0</v>
      </c>
      <c r="CS49" s="42">
        <f t="shared" si="530"/>
        <v>0</v>
      </c>
      <c r="CT49" s="42">
        <f t="shared" si="531"/>
        <v>0</v>
      </c>
      <c r="CU49" s="42">
        <f t="shared" si="532"/>
        <v>0</v>
      </c>
      <c r="CV49" s="42">
        <f t="shared" si="533"/>
        <v>0</v>
      </c>
      <c r="CW49" s="42">
        <f t="shared" si="534"/>
        <v>0</v>
      </c>
      <c r="CX49" s="42">
        <f t="shared" si="535"/>
        <v>0</v>
      </c>
      <c r="CY49" s="42">
        <f t="shared" si="536"/>
        <v>0</v>
      </c>
      <c r="CZ49" s="42">
        <f t="shared" si="537"/>
        <v>0</v>
      </c>
      <c r="DA49" s="42">
        <f t="shared" si="538"/>
        <v>0</v>
      </c>
      <c r="DB49" s="42">
        <f t="shared" si="539"/>
        <v>0</v>
      </c>
      <c r="DC49" s="42">
        <f t="shared" si="540"/>
        <v>0</v>
      </c>
      <c r="DD49" s="42">
        <f t="shared" si="541"/>
        <v>0</v>
      </c>
      <c r="DE49" s="42">
        <f t="shared" si="542"/>
        <v>0</v>
      </c>
      <c r="DF49" s="42">
        <f t="shared" si="543"/>
        <v>0</v>
      </c>
      <c r="DG49" s="42">
        <f t="shared" si="544"/>
        <v>0</v>
      </c>
      <c r="DH49" s="42">
        <f t="shared" si="545"/>
        <v>0</v>
      </c>
      <c r="DI49" s="42">
        <f t="shared" si="546"/>
        <v>0</v>
      </c>
      <c r="DJ49" s="42">
        <f t="shared" si="547"/>
        <v>0</v>
      </c>
      <c r="DK49" s="42">
        <f t="shared" si="548"/>
        <v>0</v>
      </c>
      <c r="DL49" s="42">
        <f t="shared" si="549"/>
        <v>0</v>
      </c>
      <c r="DM49" s="42">
        <f t="shared" si="550"/>
        <v>0</v>
      </c>
      <c r="DN49" s="42">
        <f t="shared" si="551"/>
        <v>0</v>
      </c>
      <c r="DO49" s="42">
        <f t="shared" si="552"/>
        <v>0</v>
      </c>
      <c r="DP49" s="42">
        <f t="shared" si="553"/>
        <v>0</v>
      </c>
      <c r="DQ49" s="42">
        <f t="shared" si="554"/>
        <v>0</v>
      </c>
      <c r="DR49" s="42">
        <f t="shared" si="555"/>
        <v>0</v>
      </c>
      <c r="DS49" s="42">
        <f t="shared" si="556"/>
        <v>0</v>
      </c>
      <c r="DT49" s="42">
        <f t="shared" si="557"/>
        <v>0</v>
      </c>
      <c r="DU49" s="42">
        <f t="shared" si="558"/>
        <v>0</v>
      </c>
      <c r="DV49" s="42">
        <f t="shared" si="559"/>
        <v>0</v>
      </c>
      <c r="DW49" s="42">
        <f t="shared" si="560"/>
        <v>0</v>
      </c>
      <c r="DX49" s="42">
        <f t="shared" si="561"/>
        <v>0</v>
      </c>
      <c r="DY49" s="42">
        <f t="shared" si="562"/>
        <v>0</v>
      </c>
      <c r="DZ49" s="42">
        <f t="shared" si="563"/>
        <v>0</v>
      </c>
      <c r="EA49" s="42">
        <f t="shared" si="564"/>
        <v>0</v>
      </c>
      <c r="EB49" s="42">
        <f t="shared" si="565"/>
        <v>0</v>
      </c>
      <c r="EC49" s="42">
        <f t="shared" si="566"/>
        <v>0</v>
      </c>
      <c r="ED49" s="42">
        <f t="shared" si="567"/>
        <v>0</v>
      </c>
      <c r="EE49" s="42">
        <f t="shared" si="568"/>
        <v>0</v>
      </c>
      <c r="EF49" s="42">
        <f t="shared" si="569"/>
        <v>0</v>
      </c>
      <c r="EG49" s="42">
        <f t="shared" si="570"/>
        <v>0</v>
      </c>
      <c r="EH49" s="42">
        <f t="shared" si="571"/>
        <v>0</v>
      </c>
      <c r="EI49" s="42">
        <f t="shared" si="572"/>
        <v>0</v>
      </c>
      <c r="EJ49" s="42">
        <f t="shared" si="573"/>
        <v>0</v>
      </c>
      <c r="EK49" s="42">
        <f t="shared" si="574"/>
        <v>0</v>
      </c>
      <c r="EL49" s="42">
        <f t="shared" si="575"/>
        <v>0</v>
      </c>
      <c r="EM49" s="42">
        <f t="shared" si="576"/>
        <v>0</v>
      </c>
      <c r="EN49" s="42">
        <f t="shared" si="577"/>
        <v>0</v>
      </c>
      <c r="EO49" s="42">
        <f t="shared" si="578"/>
        <v>0</v>
      </c>
      <c r="EP49" s="42">
        <f t="shared" si="579"/>
        <v>0</v>
      </c>
      <c r="EQ49" s="42">
        <f t="shared" si="580"/>
        <v>0</v>
      </c>
      <c r="ER49" s="42">
        <f t="shared" si="581"/>
        <v>0</v>
      </c>
      <c r="ES49" s="42">
        <f t="shared" si="582"/>
        <v>0</v>
      </c>
      <c r="ET49" s="42">
        <f t="shared" si="583"/>
        <v>0</v>
      </c>
      <c r="EU49" s="42">
        <f t="shared" si="584"/>
        <v>0</v>
      </c>
      <c r="EV49" s="42">
        <f t="shared" si="585"/>
        <v>0</v>
      </c>
      <c r="EW49" s="42">
        <f t="shared" si="586"/>
        <v>0</v>
      </c>
      <c r="EX49" s="42">
        <f t="shared" si="587"/>
        <v>0</v>
      </c>
      <c r="EY49" s="42">
        <f>SUM(DI49:EX49)</f>
        <v>0</v>
      </c>
      <c r="EZ49" s="42"/>
      <c r="FA49" s="42" t="str">
        <f t="shared" si="588"/>
        <v>Ноль</v>
      </c>
      <c r="FB49" s="42" t="str">
        <f t="shared" si="589"/>
        <v>Ноль</v>
      </c>
      <c r="FC49" s="42"/>
      <c r="FD49" s="42">
        <f t="shared" si="590"/>
        <v>0</v>
      </c>
      <c r="FE49" s="42" t="e">
        <f>IF(T49=#REF!,IF(J49&lt;#REF!,#REF!,FI49),#REF!)</f>
        <v>#REF!</v>
      </c>
      <c r="FF49" s="42" t="e">
        <f>IF(T49=#REF!,IF(J49&lt;#REF!,0,1))</f>
        <v>#REF!</v>
      </c>
      <c r="FG49" s="42" t="e">
        <f>IF(AND(FD49&gt;=21,FD49&lt;&gt;0),FD49,IF(T49&lt;#REF!,"СТОП",FE49+FF49))</f>
        <v>#REF!</v>
      </c>
      <c r="FH49" s="42"/>
      <c r="FI49" s="42">
        <v>15</v>
      </c>
      <c r="FJ49" s="42">
        <v>16</v>
      </c>
      <c r="FK49" s="42"/>
      <c r="FL49" s="44">
        <f t="shared" si="591"/>
        <v>0</v>
      </c>
      <c r="FM49" s="44">
        <f t="shared" si="592"/>
        <v>0</v>
      </c>
      <c r="FN49" s="44">
        <f t="shared" si="593"/>
        <v>0</v>
      </c>
      <c r="FO49" s="44">
        <f t="shared" si="594"/>
        <v>0</v>
      </c>
      <c r="FP49" s="44">
        <f t="shared" si="595"/>
        <v>0</v>
      </c>
      <c r="FQ49" s="44">
        <f t="shared" si="596"/>
        <v>0</v>
      </c>
      <c r="FR49" s="44">
        <f t="shared" si="597"/>
        <v>0</v>
      </c>
      <c r="FS49" s="44">
        <f t="shared" si="598"/>
        <v>0</v>
      </c>
      <c r="FT49" s="44">
        <f t="shared" si="599"/>
        <v>0</v>
      </c>
      <c r="FU49" s="44">
        <f t="shared" si="600"/>
        <v>0</v>
      </c>
      <c r="FV49" s="44">
        <f t="shared" si="601"/>
        <v>0</v>
      </c>
      <c r="FW49" s="44">
        <f t="shared" si="602"/>
        <v>0</v>
      </c>
      <c r="FX49" s="44">
        <f t="shared" si="603"/>
        <v>0</v>
      </c>
      <c r="FY49" s="44">
        <f t="shared" si="604"/>
        <v>0</v>
      </c>
      <c r="FZ49" s="44">
        <f t="shared" si="605"/>
        <v>0</v>
      </c>
      <c r="GA49" s="44">
        <f t="shared" si="606"/>
        <v>0</v>
      </c>
      <c r="GB49" s="44">
        <f t="shared" si="607"/>
        <v>0</v>
      </c>
      <c r="GC49" s="44">
        <f t="shared" si="608"/>
        <v>0</v>
      </c>
      <c r="GD49" s="44">
        <f t="shared" si="609"/>
        <v>0</v>
      </c>
      <c r="GE49" s="44">
        <f t="shared" si="610"/>
        <v>0</v>
      </c>
      <c r="GF49" s="44">
        <f t="shared" si="611"/>
        <v>0</v>
      </c>
      <c r="GG49" s="44">
        <f t="shared" si="612"/>
        <v>0</v>
      </c>
      <c r="GH49" s="44">
        <f>SUM(FL49:GG49)</f>
        <v>0</v>
      </c>
      <c r="GI49" s="44">
        <f t="shared" si="613"/>
        <v>0</v>
      </c>
      <c r="GJ49" s="44">
        <f t="shared" si="614"/>
        <v>0</v>
      </c>
      <c r="GK49" s="44">
        <f t="shared" si="615"/>
        <v>0</v>
      </c>
      <c r="GL49" s="44">
        <f t="shared" si="616"/>
        <v>0</v>
      </c>
      <c r="GM49" s="44">
        <f t="shared" si="617"/>
        <v>0</v>
      </c>
      <c r="GN49" s="44">
        <f t="shared" si="618"/>
        <v>0</v>
      </c>
      <c r="GO49" s="44">
        <f t="shared" si="619"/>
        <v>0</v>
      </c>
      <c r="GP49" s="44">
        <f t="shared" si="620"/>
        <v>0</v>
      </c>
      <c r="GQ49" s="44">
        <f t="shared" si="621"/>
        <v>0</v>
      </c>
      <c r="GR49" s="44">
        <f t="shared" si="622"/>
        <v>0</v>
      </c>
      <c r="GS49" s="44">
        <f t="shared" si="623"/>
        <v>0</v>
      </c>
      <c r="GT49" s="44">
        <f t="shared" si="624"/>
        <v>0</v>
      </c>
      <c r="GU49" s="44">
        <f t="shared" si="625"/>
        <v>0</v>
      </c>
      <c r="GV49" s="44">
        <f t="shared" si="626"/>
        <v>0</v>
      </c>
      <c r="GW49" s="44">
        <f t="shared" si="627"/>
        <v>0</v>
      </c>
      <c r="GX49" s="44">
        <f t="shared" si="628"/>
        <v>0</v>
      </c>
      <c r="GY49" s="44">
        <f t="shared" si="629"/>
        <v>0</v>
      </c>
      <c r="GZ49" s="44">
        <f t="shared" si="630"/>
        <v>0</v>
      </c>
      <c r="HA49" s="44">
        <f t="shared" si="631"/>
        <v>0</v>
      </c>
      <c r="HB49" s="44">
        <f t="shared" si="632"/>
        <v>0</v>
      </c>
      <c r="HC49" s="44">
        <f t="shared" si="633"/>
        <v>0</v>
      </c>
      <c r="HD49" s="44">
        <f t="shared" si="634"/>
        <v>0</v>
      </c>
      <c r="HE49" s="44">
        <f>SUM(GI49:HD49)</f>
        <v>0</v>
      </c>
      <c r="HF49" s="44">
        <f t="shared" si="635"/>
        <v>0</v>
      </c>
      <c r="HG49" s="44">
        <f t="shared" si="636"/>
        <v>0</v>
      </c>
      <c r="HH49" s="44">
        <f t="shared" si="637"/>
        <v>0</v>
      </c>
      <c r="HI49" s="44">
        <f t="shared" si="638"/>
        <v>0</v>
      </c>
      <c r="HJ49" s="44">
        <f t="shared" si="639"/>
        <v>0</v>
      </c>
      <c r="HK49" s="44">
        <f t="shared" si="640"/>
        <v>0</v>
      </c>
      <c r="HL49" s="44">
        <f t="shared" si="641"/>
        <v>0</v>
      </c>
      <c r="HM49" s="44">
        <f t="shared" si="642"/>
        <v>0</v>
      </c>
      <c r="HN49" s="44">
        <f t="shared" si="643"/>
        <v>0</v>
      </c>
      <c r="HO49" s="44">
        <f t="shared" si="644"/>
        <v>0</v>
      </c>
      <c r="HP49" s="44">
        <f t="shared" si="645"/>
        <v>0</v>
      </c>
      <c r="HQ49" s="44">
        <f t="shared" si="646"/>
        <v>0</v>
      </c>
      <c r="HR49" s="44">
        <f t="shared" si="647"/>
        <v>0</v>
      </c>
      <c r="HS49" s="44">
        <f t="shared" si="648"/>
        <v>0</v>
      </c>
      <c r="HT49" s="44">
        <f t="shared" si="649"/>
        <v>0</v>
      </c>
      <c r="HU49" s="44">
        <f t="shared" si="650"/>
        <v>0</v>
      </c>
      <c r="HV49" s="44">
        <f t="shared" si="651"/>
        <v>0</v>
      </c>
      <c r="HW49" s="44">
        <f t="shared" si="652"/>
        <v>0</v>
      </c>
      <c r="HX49" s="44">
        <f t="shared" si="653"/>
        <v>0</v>
      </c>
      <c r="HY49" s="44">
        <f t="shared" si="654"/>
        <v>0</v>
      </c>
      <c r="HZ49" s="44">
        <f t="shared" si="655"/>
        <v>0</v>
      </c>
      <c r="IA49" s="44">
        <f t="shared" si="656"/>
        <v>0</v>
      </c>
      <c r="IB49" s="44">
        <f>SUM(HF49:IA49)</f>
        <v>0</v>
      </c>
      <c r="IC49" s="44">
        <f t="shared" si="657"/>
        <v>0</v>
      </c>
      <c r="ID49" s="44">
        <f t="shared" si="658"/>
        <v>0</v>
      </c>
      <c r="IE49" s="44">
        <f t="shared" si="659"/>
        <v>0</v>
      </c>
      <c r="IF49" s="44">
        <f t="shared" si="660"/>
        <v>0</v>
      </c>
      <c r="IG49" s="44">
        <f t="shared" si="661"/>
        <v>0</v>
      </c>
      <c r="IH49" s="44">
        <f t="shared" si="662"/>
        <v>0</v>
      </c>
      <c r="II49" s="44">
        <f t="shared" si="663"/>
        <v>0</v>
      </c>
      <c r="IJ49" s="44">
        <f t="shared" si="664"/>
        <v>0</v>
      </c>
      <c r="IK49" s="44">
        <f t="shared" si="665"/>
        <v>0</v>
      </c>
      <c r="IL49" s="44">
        <f t="shared" si="666"/>
        <v>0</v>
      </c>
      <c r="IM49" s="44">
        <f t="shared" si="667"/>
        <v>0</v>
      </c>
      <c r="IN49" s="44">
        <f t="shared" si="668"/>
        <v>0</v>
      </c>
      <c r="IO49" s="44">
        <f t="shared" si="669"/>
        <v>0</v>
      </c>
      <c r="IP49" s="44">
        <f t="shared" si="670"/>
        <v>0</v>
      </c>
      <c r="IQ49" s="44">
        <f t="shared" si="671"/>
        <v>0</v>
      </c>
      <c r="IR49" s="44">
        <f t="shared" si="672"/>
        <v>0</v>
      </c>
      <c r="IS49" s="44">
        <f t="shared" si="673"/>
        <v>0</v>
      </c>
      <c r="IT49" s="44">
        <f t="shared" si="674"/>
        <v>0</v>
      </c>
      <c r="IU49" s="44">
        <f t="shared" si="675"/>
        <v>0</v>
      </c>
      <c r="IV49" s="44">
        <f t="shared" si="676"/>
        <v>0</v>
      </c>
    </row>
    <row r="50" spans="1:256" s="3" customFormat="1" ht="99.75" customHeight="1" thickBot="1">
      <c r="A50" s="58">
        <v>12</v>
      </c>
      <c r="B50" s="68">
        <v>171</v>
      </c>
      <c r="C50" s="66" t="s">
        <v>152</v>
      </c>
      <c r="D50" s="58" t="s">
        <v>28</v>
      </c>
      <c r="E50" s="59" t="s">
        <v>153</v>
      </c>
      <c r="F50" s="60" t="s">
        <v>154</v>
      </c>
      <c r="G50" s="58" t="s">
        <v>49</v>
      </c>
      <c r="H50" s="46" t="s">
        <v>55</v>
      </c>
      <c r="I50" s="85">
        <f>IF(AND(H50&lt;=20,H50&gt;=1),IF(H50=1,25,IF(H50=2,22,IF(H50=3,20,IF(H50=4,18,21-H50)))),0)</f>
        <v>0</v>
      </c>
      <c r="J50" s="45" t="s">
        <v>55</v>
      </c>
      <c r="K50" s="85">
        <f>IF(AND(J50&lt;=20,J50&gt;=1),IF(J50=1,25,IF(J50=2,22,IF(J50=3,20,IF(J50=4,18,21-J50)))),0)</f>
        <v>0</v>
      </c>
      <c r="L50" s="46">
        <v>4</v>
      </c>
      <c r="M50" s="85">
        <f>IF(AND(L50&lt;=20,L50&gt;=1),IF(L50=1,25,IF(L50=2,22,IF(L50=3,20,IF(L50=4,18,21-L50)))),0)</f>
        <v>18</v>
      </c>
      <c r="N50" s="45">
        <v>3</v>
      </c>
      <c r="O50" s="85">
        <f>IF(AND(N50&lt;=20,N50&gt;=1),IF(N50=1,25,IF(N50=2,22,IF(N50=3,20,IF(N50=4,18,21-N50)))),0)</f>
        <v>20</v>
      </c>
      <c r="P50" s="46"/>
      <c r="Q50" s="85">
        <f t="shared" si="453"/>
        <v>0</v>
      </c>
      <c r="R50" s="45"/>
      <c r="S50" s="85">
        <f t="shared" si="454"/>
        <v>0</v>
      </c>
      <c r="T50" s="38">
        <f t="shared" si="455"/>
        <v>38</v>
      </c>
      <c r="U50" s="41">
        <f t="shared" si="456"/>
        <v>0</v>
      </c>
      <c r="V50" s="42"/>
      <c r="W50" s="43"/>
      <c r="X50" s="42">
        <f t="shared" si="457"/>
        <v>0</v>
      </c>
      <c r="Y50" s="42">
        <f t="shared" si="458"/>
        <v>0</v>
      </c>
      <c r="Z50" s="42">
        <f t="shared" si="459"/>
        <v>0</v>
      </c>
      <c r="AA50" s="42">
        <f t="shared" si="460"/>
        <v>0</v>
      </c>
      <c r="AB50" s="42">
        <f t="shared" si="461"/>
        <v>0</v>
      </c>
      <c r="AC50" s="42">
        <f t="shared" si="462"/>
        <v>0</v>
      </c>
      <c r="AD50" s="42">
        <f t="shared" si="463"/>
        <v>0</v>
      </c>
      <c r="AE50" s="42">
        <f t="shared" si="464"/>
        <v>0</v>
      </c>
      <c r="AF50" s="42">
        <f t="shared" si="465"/>
        <v>0</v>
      </c>
      <c r="AG50" s="42">
        <f t="shared" si="466"/>
        <v>0</v>
      </c>
      <c r="AH50" s="42">
        <f t="shared" si="467"/>
        <v>0</v>
      </c>
      <c r="AI50" s="42">
        <f t="shared" si="468"/>
        <v>0</v>
      </c>
      <c r="AJ50" s="42">
        <f t="shared" si="469"/>
        <v>0</v>
      </c>
      <c r="AK50" s="42">
        <f t="shared" si="470"/>
        <v>0</v>
      </c>
      <c r="AL50" s="42">
        <f t="shared" si="471"/>
        <v>0</v>
      </c>
      <c r="AM50" s="42">
        <f t="shared" si="472"/>
        <v>0</v>
      </c>
      <c r="AN50" s="42">
        <f t="shared" si="473"/>
        <v>0</v>
      </c>
      <c r="AO50" s="42">
        <f t="shared" si="474"/>
        <v>0</v>
      </c>
      <c r="AP50" s="42">
        <f t="shared" si="475"/>
        <v>0</v>
      </c>
      <c r="AQ50" s="42">
        <f t="shared" si="476"/>
        <v>0</v>
      </c>
      <c r="AR50" s="42">
        <f t="shared" si="477"/>
        <v>0</v>
      </c>
      <c r="AS50" s="42">
        <f t="shared" si="478"/>
        <v>0</v>
      </c>
      <c r="AT50" s="42">
        <f t="shared" si="479"/>
        <v>0</v>
      </c>
      <c r="AU50" s="42">
        <f t="shared" si="480"/>
        <v>0</v>
      </c>
      <c r="AV50" s="42">
        <f t="shared" si="481"/>
        <v>0</v>
      </c>
      <c r="AW50" s="42">
        <f t="shared" si="482"/>
        <v>0</v>
      </c>
      <c r="AX50" s="42">
        <f t="shared" si="483"/>
        <v>0</v>
      </c>
      <c r="AY50" s="42">
        <f t="shared" si="484"/>
        <v>0</v>
      </c>
      <c r="AZ50" s="42">
        <f t="shared" si="485"/>
        <v>0</v>
      </c>
      <c r="BA50" s="42">
        <f t="shared" si="486"/>
        <v>0</v>
      </c>
      <c r="BB50" s="42">
        <f t="shared" si="487"/>
        <v>0</v>
      </c>
      <c r="BC50" s="42">
        <f t="shared" si="488"/>
        <v>0</v>
      </c>
      <c r="BD50" s="42">
        <f t="shared" si="489"/>
        <v>0</v>
      </c>
      <c r="BE50" s="42">
        <f t="shared" si="490"/>
        <v>0</v>
      </c>
      <c r="BF50" s="42">
        <f t="shared" si="491"/>
        <v>0</v>
      </c>
      <c r="BG50" s="42">
        <f t="shared" si="492"/>
        <v>0</v>
      </c>
      <c r="BH50" s="42">
        <f t="shared" si="493"/>
        <v>0</v>
      </c>
      <c r="BI50" s="42">
        <f t="shared" si="494"/>
        <v>0</v>
      </c>
      <c r="BJ50" s="42">
        <f t="shared" si="495"/>
        <v>0</v>
      </c>
      <c r="BK50" s="42">
        <f t="shared" si="496"/>
        <v>0</v>
      </c>
      <c r="BL50" s="42">
        <f t="shared" si="497"/>
        <v>0</v>
      </c>
      <c r="BM50" s="42">
        <f t="shared" si="498"/>
        <v>0</v>
      </c>
      <c r="BN50" s="42">
        <f t="shared" si="499"/>
        <v>0</v>
      </c>
      <c r="BO50" s="42">
        <f t="shared" si="500"/>
        <v>0</v>
      </c>
      <c r="BP50" s="42">
        <f t="shared" si="501"/>
        <v>0</v>
      </c>
      <c r="BQ50" s="42">
        <f t="shared" si="502"/>
        <v>0</v>
      </c>
      <c r="BR50" s="42">
        <f t="shared" si="503"/>
        <v>0</v>
      </c>
      <c r="BS50" s="42">
        <f t="shared" si="504"/>
        <v>0</v>
      </c>
      <c r="BT50" s="42">
        <f t="shared" si="505"/>
        <v>0</v>
      </c>
      <c r="BU50" s="42">
        <f t="shared" si="506"/>
        <v>0</v>
      </c>
      <c r="BV50" s="42">
        <f t="shared" si="507"/>
        <v>0</v>
      </c>
      <c r="BW50" s="42">
        <f t="shared" si="508"/>
        <v>0</v>
      </c>
      <c r="BX50" s="42">
        <f t="shared" si="509"/>
        <v>0</v>
      </c>
      <c r="BY50" s="42">
        <f t="shared" si="510"/>
        <v>0</v>
      </c>
      <c r="BZ50" s="42">
        <f t="shared" si="511"/>
        <v>0</v>
      </c>
      <c r="CA50" s="42">
        <f t="shared" si="512"/>
        <v>0</v>
      </c>
      <c r="CB50" s="42">
        <f t="shared" si="513"/>
        <v>0</v>
      </c>
      <c r="CC50" s="42">
        <f t="shared" si="514"/>
        <v>0</v>
      </c>
      <c r="CD50" s="42">
        <f t="shared" si="515"/>
        <v>0</v>
      </c>
      <c r="CE50" s="42">
        <f t="shared" si="516"/>
        <v>0</v>
      </c>
      <c r="CF50" s="42">
        <f t="shared" si="517"/>
        <v>0</v>
      </c>
      <c r="CG50" s="42">
        <f t="shared" si="518"/>
        <v>0</v>
      </c>
      <c r="CH50" s="42">
        <f t="shared" si="519"/>
        <v>0</v>
      </c>
      <c r="CI50" s="42">
        <f t="shared" si="520"/>
        <v>0</v>
      </c>
      <c r="CJ50" s="42">
        <f t="shared" si="521"/>
        <v>0</v>
      </c>
      <c r="CK50" s="42">
        <f t="shared" si="522"/>
        <v>0</v>
      </c>
      <c r="CL50" s="42">
        <f t="shared" si="523"/>
        <v>0</v>
      </c>
      <c r="CM50" s="42">
        <f t="shared" si="524"/>
        <v>0</v>
      </c>
      <c r="CN50" s="42">
        <f t="shared" si="525"/>
        <v>0</v>
      </c>
      <c r="CO50" s="42">
        <f t="shared" si="526"/>
        <v>0</v>
      </c>
      <c r="CP50" s="42">
        <f t="shared" si="527"/>
        <v>0</v>
      </c>
      <c r="CQ50" s="42">
        <f t="shared" si="528"/>
        <v>0</v>
      </c>
      <c r="CR50" s="42">
        <f t="shared" si="529"/>
        <v>0</v>
      </c>
      <c r="CS50" s="42">
        <f t="shared" si="530"/>
        <v>0</v>
      </c>
      <c r="CT50" s="42">
        <f t="shared" si="531"/>
        <v>0</v>
      </c>
      <c r="CU50" s="42">
        <f t="shared" si="532"/>
        <v>0</v>
      </c>
      <c r="CV50" s="42">
        <f t="shared" si="533"/>
        <v>0</v>
      </c>
      <c r="CW50" s="42">
        <f t="shared" si="534"/>
        <v>0</v>
      </c>
      <c r="CX50" s="42">
        <f t="shared" si="535"/>
        <v>0</v>
      </c>
      <c r="CY50" s="42">
        <f t="shared" si="536"/>
        <v>0</v>
      </c>
      <c r="CZ50" s="42">
        <f t="shared" si="537"/>
        <v>0</v>
      </c>
      <c r="DA50" s="42">
        <f t="shared" si="538"/>
        <v>0</v>
      </c>
      <c r="DB50" s="42">
        <f t="shared" si="539"/>
        <v>0</v>
      </c>
      <c r="DC50" s="42">
        <f t="shared" si="540"/>
        <v>0</v>
      </c>
      <c r="DD50" s="42">
        <f t="shared" si="541"/>
        <v>0</v>
      </c>
      <c r="DE50" s="42">
        <f t="shared" si="542"/>
        <v>0</v>
      </c>
      <c r="DF50" s="42">
        <f t="shared" si="543"/>
        <v>0</v>
      </c>
      <c r="DG50" s="42">
        <f t="shared" si="544"/>
        <v>0</v>
      </c>
      <c r="DH50" s="42">
        <f t="shared" si="545"/>
        <v>0</v>
      </c>
      <c r="DI50" s="42">
        <f t="shared" si="546"/>
        <v>0</v>
      </c>
      <c r="DJ50" s="42">
        <f t="shared" si="547"/>
        <v>0</v>
      </c>
      <c r="DK50" s="42">
        <f t="shared" si="548"/>
        <v>0</v>
      </c>
      <c r="DL50" s="42">
        <f t="shared" si="549"/>
        <v>0</v>
      </c>
      <c r="DM50" s="42">
        <f t="shared" si="550"/>
        <v>0</v>
      </c>
      <c r="DN50" s="42">
        <f t="shared" si="551"/>
        <v>0</v>
      </c>
      <c r="DO50" s="42">
        <f t="shared" si="552"/>
        <v>0</v>
      </c>
      <c r="DP50" s="42">
        <f t="shared" si="553"/>
        <v>0</v>
      </c>
      <c r="DQ50" s="42">
        <f t="shared" si="554"/>
        <v>0</v>
      </c>
      <c r="DR50" s="42">
        <f t="shared" si="555"/>
        <v>0</v>
      </c>
      <c r="DS50" s="42">
        <f t="shared" si="556"/>
        <v>0</v>
      </c>
      <c r="DT50" s="42">
        <f t="shared" si="557"/>
        <v>0</v>
      </c>
      <c r="DU50" s="42">
        <f t="shared" si="558"/>
        <v>0</v>
      </c>
      <c r="DV50" s="42">
        <f t="shared" si="559"/>
        <v>0</v>
      </c>
      <c r="DW50" s="42">
        <f t="shared" si="560"/>
        <v>0</v>
      </c>
      <c r="DX50" s="42">
        <f t="shared" si="561"/>
        <v>0</v>
      </c>
      <c r="DY50" s="42">
        <f t="shared" si="562"/>
        <v>0</v>
      </c>
      <c r="DZ50" s="42">
        <f t="shared" si="563"/>
        <v>0</v>
      </c>
      <c r="EA50" s="42">
        <f t="shared" si="564"/>
        <v>0</v>
      </c>
      <c r="EB50" s="42">
        <f t="shared" si="565"/>
        <v>0</v>
      </c>
      <c r="EC50" s="42">
        <f t="shared" si="566"/>
        <v>0</v>
      </c>
      <c r="ED50" s="42">
        <f t="shared" si="567"/>
        <v>0</v>
      </c>
      <c r="EE50" s="42">
        <f t="shared" si="568"/>
        <v>0</v>
      </c>
      <c r="EF50" s="42">
        <f t="shared" si="569"/>
        <v>0</v>
      </c>
      <c r="EG50" s="42">
        <f t="shared" si="570"/>
        <v>0</v>
      </c>
      <c r="EH50" s="42">
        <f t="shared" si="571"/>
        <v>0</v>
      </c>
      <c r="EI50" s="42">
        <f t="shared" si="572"/>
        <v>0</v>
      </c>
      <c r="EJ50" s="42">
        <f t="shared" si="573"/>
        <v>0</v>
      </c>
      <c r="EK50" s="42">
        <f t="shared" si="574"/>
        <v>0</v>
      </c>
      <c r="EL50" s="42">
        <f t="shared" si="575"/>
        <v>0</v>
      </c>
      <c r="EM50" s="42">
        <f t="shared" si="576"/>
        <v>0</v>
      </c>
      <c r="EN50" s="42">
        <f t="shared" si="577"/>
        <v>0</v>
      </c>
      <c r="EO50" s="42">
        <f t="shared" si="578"/>
        <v>0</v>
      </c>
      <c r="EP50" s="42">
        <f t="shared" si="579"/>
        <v>0</v>
      </c>
      <c r="EQ50" s="42">
        <f t="shared" si="580"/>
        <v>0</v>
      </c>
      <c r="ER50" s="42">
        <f t="shared" si="581"/>
        <v>0</v>
      </c>
      <c r="ES50" s="42">
        <f t="shared" si="582"/>
        <v>0</v>
      </c>
      <c r="ET50" s="42">
        <f t="shared" si="583"/>
        <v>0</v>
      </c>
      <c r="EU50" s="42">
        <f t="shared" si="584"/>
        <v>0</v>
      </c>
      <c r="EV50" s="42">
        <f t="shared" si="585"/>
        <v>0</v>
      </c>
      <c r="EW50" s="42">
        <f t="shared" si="586"/>
        <v>0</v>
      </c>
      <c r="EX50" s="42">
        <f t="shared" si="587"/>
        <v>0</v>
      </c>
      <c r="EY50" s="42">
        <f>SUM(DI50:EX50)</f>
        <v>0</v>
      </c>
      <c r="EZ50" s="42"/>
      <c r="FA50" s="42" t="str">
        <f t="shared" si="588"/>
        <v>-</v>
      </c>
      <c r="FB50" s="42" t="str">
        <f t="shared" si="589"/>
        <v>-</v>
      </c>
      <c r="FC50" s="42"/>
      <c r="FD50" s="42">
        <f t="shared" si="590"/>
        <v>0</v>
      </c>
      <c r="FE50" s="42" t="e">
        <f>IF(T50=#REF!,IF(J50&lt;#REF!,#REF!,FI50),#REF!)</f>
        <v>#REF!</v>
      </c>
      <c r="FF50" s="42" t="e">
        <f>IF(T50=#REF!,IF(J50&lt;#REF!,0,1))</f>
        <v>#REF!</v>
      </c>
      <c r="FG50" s="42" t="e">
        <f>IF(AND(FD50&gt;=21,FD50&lt;&gt;0),FD50,IF(T50&lt;#REF!,"СТОП",FE50+FF50))</f>
        <v>#REF!</v>
      </c>
      <c r="FH50" s="42"/>
      <c r="FI50" s="42">
        <v>15</v>
      </c>
      <c r="FJ50" s="42">
        <v>16</v>
      </c>
      <c r="FK50" s="42"/>
      <c r="FL50" s="44">
        <f t="shared" si="591"/>
        <v>0</v>
      </c>
      <c r="FM50" s="44">
        <f t="shared" si="592"/>
        <v>0</v>
      </c>
      <c r="FN50" s="44">
        <f t="shared" si="593"/>
        <v>0</v>
      </c>
      <c r="FO50" s="44">
        <f t="shared" si="594"/>
        <v>0</v>
      </c>
      <c r="FP50" s="44">
        <f t="shared" si="595"/>
        <v>0</v>
      </c>
      <c r="FQ50" s="44">
        <f t="shared" si="596"/>
        <v>0</v>
      </c>
      <c r="FR50" s="44">
        <f t="shared" si="597"/>
        <v>0</v>
      </c>
      <c r="FS50" s="44">
        <f t="shared" si="598"/>
        <v>0</v>
      </c>
      <c r="FT50" s="44">
        <f t="shared" si="599"/>
        <v>0</v>
      </c>
      <c r="FU50" s="44">
        <f t="shared" si="600"/>
        <v>0</v>
      </c>
      <c r="FV50" s="44">
        <f t="shared" si="601"/>
        <v>0</v>
      </c>
      <c r="FW50" s="44">
        <f t="shared" si="602"/>
        <v>0</v>
      </c>
      <c r="FX50" s="44">
        <f t="shared" si="603"/>
        <v>0</v>
      </c>
      <c r="FY50" s="44">
        <f t="shared" si="604"/>
        <v>0</v>
      </c>
      <c r="FZ50" s="44">
        <f t="shared" si="605"/>
        <v>0</v>
      </c>
      <c r="GA50" s="44">
        <f t="shared" si="606"/>
        <v>0</v>
      </c>
      <c r="GB50" s="44">
        <f t="shared" si="607"/>
        <v>0</v>
      </c>
      <c r="GC50" s="44">
        <f t="shared" si="608"/>
        <v>0</v>
      </c>
      <c r="GD50" s="44">
        <f t="shared" si="609"/>
        <v>0</v>
      </c>
      <c r="GE50" s="44">
        <f t="shared" si="610"/>
        <v>0</v>
      </c>
      <c r="GF50" s="44">
        <f t="shared" si="611"/>
        <v>0</v>
      </c>
      <c r="GG50" s="44">
        <f t="shared" si="612"/>
        <v>0</v>
      </c>
      <c r="GH50" s="44">
        <f>SUM(FL50:GG50)</f>
        <v>0</v>
      </c>
      <c r="GI50" s="44">
        <f t="shared" si="613"/>
        <v>0</v>
      </c>
      <c r="GJ50" s="44">
        <f t="shared" si="614"/>
        <v>0</v>
      </c>
      <c r="GK50" s="44">
        <f t="shared" si="615"/>
        <v>0</v>
      </c>
      <c r="GL50" s="44">
        <f t="shared" si="616"/>
        <v>0</v>
      </c>
      <c r="GM50" s="44">
        <f t="shared" si="617"/>
        <v>0</v>
      </c>
      <c r="GN50" s="44">
        <f t="shared" si="618"/>
        <v>0</v>
      </c>
      <c r="GO50" s="44">
        <f t="shared" si="619"/>
        <v>0</v>
      </c>
      <c r="GP50" s="44">
        <f t="shared" si="620"/>
        <v>0</v>
      </c>
      <c r="GQ50" s="44">
        <f t="shared" si="621"/>
        <v>0</v>
      </c>
      <c r="GR50" s="44">
        <f t="shared" si="622"/>
        <v>0</v>
      </c>
      <c r="GS50" s="44">
        <f t="shared" si="623"/>
        <v>0</v>
      </c>
      <c r="GT50" s="44">
        <f t="shared" si="624"/>
        <v>0</v>
      </c>
      <c r="GU50" s="44">
        <f t="shared" si="625"/>
        <v>0</v>
      </c>
      <c r="GV50" s="44">
        <f t="shared" si="626"/>
        <v>0</v>
      </c>
      <c r="GW50" s="44">
        <f t="shared" si="627"/>
        <v>0</v>
      </c>
      <c r="GX50" s="44">
        <f t="shared" si="628"/>
        <v>0</v>
      </c>
      <c r="GY50" s="44">
        <f t="shared" si="629"/>
        <v>0</v>
      </c>
      <c r="GZ50" s="44">
        <f t="shared" si="630"/>
        <v>0</v>
      </c>
      <c r="HA50" s="44">
        <f t="shared" si="631"/>
        <v>0</v>
      </c>
      <c r="HB50" s="44">
        <f t="shared" si="632"/>
        <v>0</v>
      </c>
      <c r="HC50" s="44">
        <f t="shared" si="633"/>
        <v>0</v>
      </c>
      <c r="HD50" s="44">
        <f t="shared" si="634"/>
        <v>0</v>
      </c>
      <c r="HE50" s="44">
        <f>SUM(GI50:HD50)</f>
        <v>0</v>
      </c>
      <c r="HF50" s="44">
        <f t="shared" si="635"/>
        <v>0</v>
      </c>
      <c r="HG50" s="44">
        <f t="shared" si="636"/>
        <v>0</v>
      </c>
      <c r="HH50" s="44">
        <f t="shared" si="637"/>
        <v>0</v>
      </c>
      <c r="HI50" s="44">
        <f t="shared" si="638"/>
        <v>0</v>
      </c>
      <c r="HJ50" s="44">
        <f t="shared" si="639"/>
        <v>0</v>
      </c>
      <c r="HK50" s="44">
        <f t="shared" si="640"/>
        <v>0</v>
      </c>
      <c r="HL50" s="44">
        <f t="shared" si="641"/>
        <v>0</v>
      </c>
      <c r="HM50" s="44">
        <f t="shared" si="642"/>
        <v>0</v>
      </c>
      <c r="HN50" s="44">
        <f t="shared" si="643"/>
        <v>0</v>
      </c>
      <c r="HO50" s="44">
        <f t="shared" si="644"/>
        <v>0</v>
      </c>
      <c r="HP50" s="44">
        <f t="shared" si="645"/>
        <v>0</v>
      </c>
      <c r="HQ50" s="44">
        <f t="shared" si="646"/>
        <v>0</v>
      </c>
      <c r="HR50" s="44">
        <f t="shared" si="647"/>
        <v>0</v>
      </c>
      <c r="HS50" s="44">
        <f t="shared" si="648"/>
        <v>0</v>
      </c>
      <c r="HT50" s="44">
        <f t="shared" si="649"/>
        <v>0</v>
      </c>
      <c r="HU50" s="44">
        <f t="shared" si="650"/>
        <v>0</v>
      </c>
      <c r="HV50" s="44">
        <f t="shared" si="651"/>
        <v>0</v>
      </c>
      <c r="HW50" s="44">
        <f t="shared" si="652"/>
        <v>0</v>
      </c>
      <c r="HX50" s="44">
        <f t="shared" si="653"/>
        <v>0</v>
      </c>
      <c r="HY50" s="44">
        <f t="shared" si="654"/>
        <v>0</v>
      </c>
      <c r="HZ50" s="44">
        <f t="shared" si="655"/>
        <v>0</v>
      </c>
      <c r="IA50" s="44">
        <f t="shared" si="656"/>
        <v>0</v>
      </c>
      <c r="IB50" s="44">
        <f>SUM(HF50:IA50)</f>
        <v>0</v>
      </c>
      <c r="IC50" s="44">
        <f t="shared" si="657"/>
        <v>0</v>
      </c>
      <c r="ID50" s="44">
        <f t="shared" si="658"/>
        <v>0</v>
      </c>
      <c r="IE50" s="44">
        <f t="shared" si="659"/>
        <v>0</v>
      </c>
      <c r="IF50" s="44">
        <f t="shared" si="660"/>
        <v>0</v>
      </c>
      <c r="IG50" s="44">
        <f t="shared" si="661"/>
        <v>0</v>
      </c>
      <c r="IH50" s="44">
        <f t="shared" si="662"/>
        <v>0</v>
      </c>
      <c r="II50" s="44">
        <f t="shared" si="663"/>
        <v>0</v>
      </c>
      <c r="IJ50" s="44">
        <f t="shared" si="664"/>
        <v>0</v>
      </c>
      <c r="IK50" s="44">
        <f t="shared" si="665"/>
        <v>0</v>
      </c>
      <c r="IL50" s="44">
        <f t="shared" si="666"/>
        <v>0</v>
      </c>
      <c r="IM50" s="44">
        <f t="shared" si="667"/>
        <v>0</v>
      </c>
      <c r="IN50" s="44">
        <f t="shared" si="668"/>
        <v>0</v>
      </c>
      <c r="IO50" s="44">
        <f t="shared" si="669"/>
        <v>0</v>
      </c>
      <c r="IP50" s="44">
        <f t="shared" si="670"/>
        <v>0</v>
      </c>
      <c r="IQ50" s="44">
        <f t="shared" si="671"/>
        <v>0</v>
      </c>
      <c r="IR50" s="44">
        <f t="shared" si="672"/>
        <v>0</v>
      </c>
      <c r="IS50" s="44">
        <f t="shared" si="673"/>
        <v>0</v>
      </c>
      <c r="IT50" s="44">
        <f t="shared" si="674"/>
        <v>0</v>
      </c>
      <c r="IU50" s="44">
        <f t="shared" si="675"/>
        <v>0</v>
      </c>
      <c r="IV50" s="44">
        <f t="shared" si="676"/>
        <v>0</v>
      </c>
    </row>
    <row r="51" spans="1:256" s="3" customFormat="1" ht="99.75" customHeight="1" thickBot="1">
      <c r="A51" s="55">
        <v>13</v>
      </c>
      <c r="B51" s="68">
        <v>26</v>
      </c>
      <c r="C51" s="66" t="s">
        <v>83</v>
      </c>
      <c r="D51" s="58" t="s">
        <v>28</v>
      </c>
      <c r="E51" s="59" t="s">
        <v>34</v>
      </c>
      <c r="F51" s="60" t="s">
        <v>40</v>
      </c>
      <c r="G51" s="58" t="s">
        <v>44</v>
      </c>
      <c r="H51" s="46">
        <v>11</v>
      </c>
      <c r="I51" s="85">
        <f>IF(AND(H51&lt;=20,H51&gt;=1),IF(H51=1,25,IF(H51=2,22,IF(H51=3,20,IF(H51=4,18,21-H51)))),0)</f>
        <v>10</v>
      </c>
      <c r="J51" s="45">
        <v>12</v>
      </c>
      <c r="K51" s="85">
        <f>IF(AND(J51&lt;=20,J51&gt;=1),IF(J51=1,25,IF(J51=2,22,IF(J51=3,20,IF(J51=4,18,21-J51)))),0)</f>
        <v>9</v>
      </c>
      <c r="L51" s="46">
        <v>13</v>
      </c>
      <c r="M51" s="85">
        <f>IF(AND(L51&lt;=20,L51&gt;=1),IF(L51=1,25,IF(L51=2,22,IF(L51=3,20,IF(L51=4,18,21-L51)))),0)</f>
        <v>8</v>
      </c>
      <c r="N51" s="45">
        <v>12</v>
      </c>
      <c r="O51" s="85">
        <f>IF(AND(N51&lt;=20,N51&gt;=1),IF(N51=1,25,IF(N51=2,22,IF(N51=3,20,IF(N51=4,18,21-N51)))),0)</f>
        <v>9</v>
      </c>
      <c r="P51" s="46"/>
      <c r="Q51" s="85">
        <f t="shared" si="453"/>
        <v>0</v>
      </c>
      <c r="R51" s="45"/>
      <c r="S51" s="85">
        <f t="shared" si="454"/>
        <v>0</v>
      </c>
      <c r="T51" s="38">
        <f t="shared" si="455"/>
        <v>36</v>
      </c>
      <c r="U51" s="41">
        <f t="shared" si="456"/>
        <v>19</v>
      </c>
      <c r="V51" s="42"/>
      <c r="W51" s="43"/>
      <c r="X51" s="42">
        <f t="shared" si="457"/>
        <v>0</v>
      </c>
      <c r="Y51" s="42">
        <f t="shared" si="458"/>
        <v>0</v>
      </c>
      <c r="Z51" s="42">
        <f t="shared" si="459"/>
        <v>0</v>
      </c>
      <c r="AA51" s="42">
        <f t="shared" si="460"/>
        <v>0</v>
      </c>
      <c r="AB51" s="42">
        <f t="shared" si="461"/>
        <v>0</v>
      </c>
      <c r="AC51" s="42">
        <f t="shared" si="462"/>
        <v>0</v>
      </c>
      <c r="AD51" s="42">
        <f t="shared" si="463"/>
        <v>0</v>
      </c>
      <c r="AE51" s="42">
        <f t="shared" si="464"/>
        <v>0</v>
      </c>
      <c r="AF51" s="42">
        <f t="shared" si="465"/>
        <v>0</v>
      </c>
      <c r="AG51" s="42">
        <f t="shared" si="466"/>
        <v>0</v>
      </c>
      <c r="AH51" s="42">
        <f t="shared" si="467"/>
        <v>10</v>
      </c>
      <c r="AI51" s="42">
        <f t="shared" si="468"/>
        <v>0</v>
      </c>
      <c r="AJ51" s="42">
        <f t="shared" si="469"/>
        <v>0</v>
      </c>
      <c r="AK51" s="42">
        <f t="shared" si="470"/>
        <v>0</v>
      </c>
      <c r="AL51" s="42">
        <f t="shared" si="471"/>
        <v>0</v>
      </c>
      <c r="AM51" s="42">
        <f t="shared" si="472"/>
        <v>0</v>
      </c>
      <c r="AN51" s="42">
        <f t="shared" si="473"/>
        <v>0</v>
      </c>
      <c r="AO51" s="42">
        <f t="shared" si="474"/>
        <v>0</v>
      </c>
      <c r="AP51" s="42">
        <f t="shared" si="475"/>
        <v>0</v>
      </c>
      <c r="AQ51" s="42">
        <f t="shared" si="476"/>
        <v>0</v>
      </c>
      <c r="AR51" s="42">
        <f t="shared" si="477"/>
        <v>0</v>
      </c>
      <c r="AS51" s="42">
        <f t="shared" si="478"/>
        <v>0</v>
      </c>
      <c r="AT51" s="42">
        <f t="shared" si="479"/>
        <v>10</v>
      </c>
      <c r="AU51" s="42">
        <f t="shared" si="480"/>
        <v>0</v>
      </c>
      <c r="AV51" s="42">
        <f t="shared" si="481"/>
        <v>0</v>
      </c>
      <c r="AW51" s="42">
        <f t="shared" si="482"/>
        <v>0</v>
      </c>
      <c r="AX51" s="42">
        <f t="shared" si="483"/>
        <v>0</v>
      </c>
      <c r="AY51" s="42">
        <f t="shared" si="484"/>
        <v>0</v>
      </c>
      <c r="AZ51" s="42">
        <f t="shared" si="485"/>
        <v>0</v>
      </c>
      <c r="BA51" s="42">
        <f t="shared" si="486"/>
        <v>0</v>
      </c>
      <c r="BB51" s="42">
        <f t="shared" si="487"/>
        <v>0</v>
      </c>
      <c r="BC51" s="42">
        <f t="shared" si="488"/>
        <v>0</v>
      </c>
      <c r="BD51" s="42">
        <f t="shared" si="489"/>
        <v>0</v>
      </c>
      <c r="BE51" s="42">
        <f t="shared" si="490"/>
        <v>0</v>
      </c>
      <c r="BF51" s="42">
        <f t="shared" si="491"/>
        <v>9</v>
      </c>
      <c r="BG51" s="42">
        <f t="shared" si="492"/>
        <v>0</v>
      </c>
      <c r="BH51" s="42">
        <f t="shared" si="493"/>
        <v>0</v>
      </c>
      <c r="BI51" s="42">
        <f t="shared" si="494"/>
        <v>0</v>
      </c>
      <c r="BJ51" s="42">
        <f t="shared" si="495"/>
        <v>0</v>
      </c>
      <c r="BK51" s="42">
        <f t="shared" si="496"/>
        <v>0</v>
      </c>
      <c r="BL51" s="42">
        <f t="shared" si="497"/>
        <v>0</v>
      </c>
      <c r="BM51" s="42">
        <f t="shared" si="498"/>
        <v>0</v>
      </c>
      <c r="BN51" s="42">
        <f t="shared" si="499"/>
        <v>0</v>
      </c>
      <c r="BO51" s="42">
        <f t="shared" si="500"/>
        <v>0</v>
      </c>
      <c r="BP51" s="42">
        <f t="shared" si="501"/>
        <v>0</v>
      </c>
      <c r="BQ51" s="42">
        <f t="shared" si="502"/>
        <v>9</v>
      </c>
      <c r="BR51" s="42">
        <f t="shared" si="503"/>
        <v>0</v>
      </c>
      <c r="BS51" s="42">
        <f t="shared" si="504"/>
        <v>0</v>
      </c>
      <c r="BT51" s="42">
        <f t="shared" si="505"/>
        <v>0</v>
      </c>
      <c r="BU51" s="42">
        <f t="shared" si="506"/>
        <v>0</v>
      </c>
      <c r="BV51" s="42">
        <f t="shared" si="507"/>
        <v>0</v>
      </c>
      <c r="BW51" s="42">
        <f t="shared" si="508"/>
        <v>0</v>
      </c>
      <c r="BX51" s="42">
        <f t="shared" si="509"/>
        <v>0</v>
      </c>
      <c r="BY51" s="42">
        <f t="shared" si="510"/>
        <v>0</v>
      </c>
      <c r="BZ51" s="42">
        <f t="shared" si="511"/>
        <v>0</v>
      </c>
      <c r="CA51" s="42">
        <f t="shared" si="512"/>
        <v>0</v>
      </c>
      <c r="CB51" s="42">
        <f t="shared" si="513"/>
        <v>30</v>
      </c>
      <c r="CC51" s="42">
        <f t="shared" si="514"/>
        <v>0</v>
      </c>
      <c r="CD51" s="42">
        <f t="shared" si="515"/>
        <v>0</v>
      </c>
      <c r="CE51" s="42">
        <f t="shared" si="516"/>
        <v>0</v>
      </c>
      <c r="CF51" s="42">
        <f t="shared" si="517"/>
        <v>0</v>
      </c>
      <c r="CG51" s="42">
        <f t="shared" si="518"/>
        <v>0</v>
      </c>
      <c r="CH51" s="42">
        <f t="shared" si="519"/>
        <v>0</v>
      </c>
      <c r="CI51" s="42">
        <f t="shared" si="520"/>
        <v>0</v>
      </c>
      <c r="CJ51" s="42">
        <f t="shared" si="521"/>
        <v>0</v>
      </c>
      <c r="CK51" s="42">
        <f t="shared" si="522"/>
        <v>0</v>
      </c>
      <c r="CL51" s="42">
        <f t="shared" si="523"/>
        <v>0</v>
      </c>
      <c r="CM51" s="42">
        <f t="shared" si="524"/>
        <v>0</v>
      </c>
      <c r="CN51" s="42">
        <f t="shared" si="525"/>
        <v>0</v>
      </c>
      <c r="CO51" s="42">
        <f t="shared" si="526"/>
        <v>0</v>
      </c>
      <c r="CP51" s="42">
        <f t="shared" si="527"/>
        <v>0</v>
      </c>
      <c r="CQ51" s="42">
        <f t="shared" si="528"/>
        <v>0</v>
      </c>
      <c r="CR51" s="42">
        <f t="shared" si="529"/>
        <v>0</v>
      </c>
      <c r="CS51" s="42">
        <f t="shared" si="530"/>
        <v>0</v>
      </c>
      <c r="CT51" s="42">
        <f t="shared" si="531"/>
        <v>0</v>
      </c>
      <c r="CU51" s="42">
        <f t="shared" si="532"/>
        <v>0</v>
      </c>
      <c r="CV51" s="42">
        <f t="shared" si="533"/>
        <v>0</v>
      </c>
      <c r="CW51" s="42">
        <f t="shared" si="534"/>
        <v>0</v>
      </c>
      <c r="CX51" s="42">
        <f t="shared" si="535"/>
        <v>0</v>
      </c>
      <c r="CY51" s="42">
        <f t="shared" si="536"/>
        <v>0</v>
      </c>
      <c r="CZ51" s="42">
        <f t="shared" si="537"/>
        <v>0</v>
      </c>
      <c r="DA51" s="42">
        <f t="shared" si="538"/>
        <v>0</v>
      </c>
      <c r="DB51" s="42">
        <f t="shared" si="539"/>
        <v>0</v>
      </c>
      <c r="DC51" s="42">
        <f t="shared" si="540"/>
        <v>0</v>
      </c>
      <c r="DD51" s="42">
        <f t="shared" si="541"/>
        <v>0</v>
      </c>
      <c r="DE51" s="42">
        <f t="shared" si="542"/>
        <v>0</v>
      </c>
      <c r="DF51" s="42">
        <f t="shared" si="543"/>
        <v>0</v>
      </c>
      <c r="DG51" s="42">
        <f t="shared" si="544"/>
        <v>0</v>
      </c>
      <c r="DH51" s="42">
        <f t="shared" si="545"/>
        <v>30</v>
      </c>
      <c r="DI51" s="42">
        <f t="shared" si="546"/>
        <v>0</v>
      </c>
      <c r="DJ51" s="42">
        <f t="shared" si="547"/>
        <v>0</v>
      </c>
      <c r="DK51" s="42">
        <f t="shared" si="548"/>
        <v>0</v>
      </c>
      <c r="DL51" s="42">
        <f t="shared" si="549"/>
        <v>0</v>
      </c>
      <c r="DM51" s="42">
        <f t="shared" si="550"/>
        <v>0</v>
      </c>
      <c r="DN51" s="42">
        <f t="shared" si="551"/>
        <v>0</v>
      </c>
      <c r="DO51" s="42">
        <f t="shared" si="552"/>
        <v>0</v>
      </c>
      <c r="DP51" s="42">
        <f t="shared" si="553"/>
        <v>0</v>
      </c>
      <c r="DQ51" s="42">
        <f t="shared" si="554"/>
        <v>0</v>
      </c>
      <c r="DR51" s="42">
        <f t="shared" si="555"/>
        <v>0</v>
      </c>
      <c r="DS51" s="42">
        <f t="shared" si="556"/>
        <v>0</v>
      </c>
      <c r="DT51" s="42">
        <f t="shared" si="557"/>
        <v>29</v>
      </c>
      <c r="DU51" s="42">
        <f t="shared" si="558"/>
        <v>0</v>
      </c>
      <c r="DV51" s="42">
        <f t="shared" si="559"/>
        <v>0</v>
      </c>
      <c r="DW51" s="42">
        <f t="shared" si="560"/>
        <v>0</v>
      </c>
      <c r="DX51" s="42">
        <f t="shared" si="561"/>
        <v>0</v>
      </c>
      <c r="DY51" s="42">
        <f t="shared" si="562"/>
        <v>0</v>
      </c>
      <c r="DZ51" s="42">
        <f t="shared" si="563"/>
        <v>0</v>
      </c>
      <c r="EA51" s="42">
        <f t="shared" si="564"/>
        <v>0</v>
      </c>
      <c r="EB51" s="42">
        <f t="shared" si="565"/>
        <v>0</v>
      </c>
      <c r="EC51" s="42">
        <f t="shared" si="566"/>
        <v>0</v>
      </c>
      <c r="ED51" s="42">
        <f t="shared" si="567"/>
        <v>0</v>
      </c>
      <c r="EE51" s="42">
        <f t="shared" si="568"/>
        <v>0</v>
      </c>
      <c r="EF51" s="42">
        <f t="shared" si="569"/>
        <v>0</v>
      </c>
      <c r="EG51" s="42">
        <f t="shared" si="570"/>
        <v>0</v>
      </c>
      <c r="EH51" s="42">
        <f t="shared" si="571"/>
        <v>0</v>
      </c>
      <c r="EI51" s="42">
        <f t="shared" si="572"/>
        <v>0</v>
      </c>
      <c r="EJ51" s="42">
        <f t="shared" si="573"/>
        <v>0</v>
      </c>
      <c r="EK51" s="42">
        <f t="shared" si="574"/>
        <v>0</v>
      </c>
      <c r="EL51" s="42">
        <f t="shared" si="575"/>
        <v>0</v>
      </c>
      <c r="EM51" s="42">
        <f t="shared" si="576"/>
        <v>0</v>
      </c>
      <c r="EN51" s="42">
        <f t="shared" si="577"/>
        <v>0</v>
      </c>
      <c r="EO51" s="42">
        <f t="shared" si="578"/>
        <v>0</v>
      </c>
      <c r="EP51" s="42">
        <f t="shared" si="579"/>
        <v>0</v>
      </c>
      <c r="EQ51" s="42">
        <f t="shared" si="580"/>
        <v>0</v>
      </c>
      <c r="ER51" s="42">
        <f t="shared" si="581"/>
        <v>0</v>
      </c>
      <c r="ES51" s="42">
        <f t="shared" si="582"/>
        <v>0</v>
      </c>
      <c r="ET51" s="42">
        <f t="shared" si="583"/>
        <v>0</v>
      </c>
      <c r="EU51" s="42">
        <f t="shared" si="584"/>
        <v>0</v>
      </c>
      <c r="EV51" s="42">
        <f t="shared" si="585"/>
        <v>0</v>
      </c>
      <c r="EW51" s="42">
        <f t="shared" si="586"/>
        <v>0</v>
      </c>
      <c r="EX51" s="42">
        <f t="shared" si="587"/>
        <v>0</v>
      </c>
      <c r="EY51" s="42">
        <f>SUM(DI51:EX51)</f>
        <v>29</v>
      </c>
      <c r="EZ51" s="42"/>
      <c r="FA51" s="42">
        <f t="shared" si="588"/>
        <v>11</v>
      </c>
      <c r="FB51" s="42">
        <f t="shared" si="589"/>
        <v>12</v>
      </c>
      <c r="FC51" s="42"/>
      <c r="FD51" s="42">
        <f t="shared" si="590"/>
        <v>11</v>
      </c>
      <c r="FE51" s="42" t="e">
        <f>IF(T51=#REF!,IF(J51&lt;#REF!,#REF!,FI51),#REF!)</f>
        <v>#REF!</v>
      </c>
      <c r="FF51" s="42" t="e">
        <f>IF(T51=#REF!,IF(J51&lt;#REF!,0,1))</f>
        <v>#REF!</v>
      </c>
      <c r="FG51" s="42" t="e">
        <f>IF(AND(FD51&gt;=21,FD51&lt;&gt;0),FD51,IF(T51&lt;#REF!,"СТОП",FE51+FF51))</f>
        <v>#REF!</v>
      </c>
      <c r="FH51" s="42"/>
      <c r="FI51" s="42">
        <v>15</v>
      </c>
      <c r="FJ51" s="42">
        <v>16</v>
      </c>
      <c r="FK51" s="42"/>
      <c r="FL51" s="44">
        <f t="shared" si="591"/>
        <v>0</v>
      </c>
      <c r="FM51" s="44">
        <f t="shared" si="592"/>
        <v>0</v>
      </c>
      <c r="FN51" s="44">
        <f t="shared" si="593"/>
        <v>0</v>
      </c>
      <c r="FO51" s="44">
        <f t="shared" si="594"/>
        <v>0</v>
      </c>
      <c r="FP51" s="44">
        <f t="shared" si="595"/>
        <v>0</v>
      </c>
      <c r="FQ51" s="44">
        <f t="shared" si="596"/>
        <v>0</v>
      </c>
      <c r="FR51" s="44">
        <f t="shared" si="597"/>
        <v>0</v>
      </c>
      <c r="FS51" s="44">
        <f t="shared" si="598"/>
        <v>0</v>
      </c>
      <c r="FT51" s="44">
        <f t="shared" si="599"/>
        <v>0</v>
      </c>
      <c r="FU51" s="44">
        <f t="shared" si="600"/>
        <v>0</v>
      </c>
      <c r="FV51" s="44">
        <f t="shared" si="601"/>
        <v>10</v>
      </c>
      <c r="FW51" s="44">
        <f t="shared" si="602"/>
        <v>0</v>
      </c>
      <c r="FX51" s="44">
        <f t="shared" si="603"/>
        <v>0</v>
      </c>
      <c r="FY51" s="44">
        <f t="shared" si="604"/>
        <v>0</v>
      </c>
      <c r="FZ51" s="44">
        <f t="shared" si="605"/>
        <v>0</v>
      </c>
      <c r="GA51" s="44">
        <f t="shared" si="606"/>
        <v>0</v>
      </c>
      <c r="GB51" s="44">
        <f t="shared" si="607"/>
        <v>0</v>
      </c>
      <c r="GC51" s="44">
        <f t="shared" si="608"/>
        <v>0</v>
      </c>
      <c r="GD51" s="44">
        <f t="shared" si="609"/>
        <v>0</v>
      </c>
      <c r="GE51" s="44">
        <f t="shared" si="610"/>
        <v>0</v>
      </c>
      <c r="GF51" s="44">
        <f t="shared" si="611"/>
        <v>0</v>
      </c>
      <c r="GG51" s="44">
        <f t="shared" si="612"/>
        <v>0</v>
      </c>
      <c r="GH51" s="44">
        <f>SUM(FL51:GG51)</f>
        <v>10</v>
      </c>
      <c r="GI51" s="44">
        <f t="shared" si="613"/>
        <v>0</v>
      </c>
      <c r="GJ51" s="44">
        <f t="shared" si="614"/>
        <v>0</v>
      </c>
      <c r="GK51" s="44">
        <f t="shared" si="615"/>
        <v>0</v>
      </c>
      <c r="GL51" s="44">
        <f t="shared" si="616"/>
        <v>0</v>
      </c>
      <c r="GM51" s="44">
        <f t="shared" si="617"/>
        <v>0</v>
      </c>
      <c r="GN51" s="44">
        <f t="shared" si="618"/>
        <v>0</v>
      </c>
      <c r="GO51" s="44">
        <f t="shared" si="619"/>
        <v>0</v>
      </c>
      <c r="GP51" s="44">
        <f t="shared" si="620"/>
        <v>0</v>
      </c>
      <c r="GQ51" s="44">
        <f t="shared" si="621"/>
        <v>0</v>
      </c>
      <c r="GR51" s="44">
        <f t="shared" si="622"/>
        <v>0</v>
      </c>
      <c r="GS51" s="44">
        <f t="shared" si="623"/>
        <v>0</v>
      </c>
      <c r="GT51" s="44">
        <f t="shared" si="624"/>
        <v>9</v>
      </c>
      <c r="GU51" s="44">
        <f t="shared" si="625"/>
        <v>0</v>
      </c>
      <c r="GV51" s="44">
        <f t="shared" si="626"/>
        <v>0</v>
      </c>
      <c r="GW51" s="44">
        <f t="shared" si="627"/>
        <v>0</v>
      </c>
      <c r="GX51" s="44">
        <f t="shared" si="628"/>
        <v>0</v>
      </c>
      <c r="GY51" s="44">
        <f t="shared" si="629"/>
        <v>0</v>
      </c>
      <c r="GZ51" s="44">
        <f t="shared" si="630"/>
        <v>0</v>
      </c>
      <c r="HA51" s="44">
        <f t="shared" si="631"/>
        <v>0</v>
      </c>
      <c r="HB51" s="44">
        <f t="shared" si="632"/>
        <v>0</v>
      </c>
      <c r="HC51" s="44">
        <f t="shared" si="633"/>
        <v>0</v>
      </c>
      <c r="HD51" s="44">
        <f t="shared" si="634"/>
        <v>0</v>
      </c>
      <c r="HE51" s="44">
        <f>SUM(GI51:HD51)</f>
        <v>9</v>
      </c>
      <c r="HF51" s="44">
        <f t="shared" si="635"/>
        <v>0</v>
      </c>
      <c r="HG51" s="44">
        <f t="shared" si="636"/>
        <v>0</v>
      </c>
      <c r="HH51" s="44">
        <f t="shared" si="637"/>
        <v>0</v>
      </c>
      <c r="HI51" s="44">
        <f t="shared" si="638"/>
        <v>0</v>
      </c>
      <c r="HJ51" s="44">
        <f t="shared" si="639"/>
        <v>0</v>
      </c>
      <c r="HK51" s="44">
        <f t="shared" si="640"/>
        <v>0</v>
      </c>
      <c r="HL51" s="44">
        <f t="shared" si="641"/>
        <v>0</v>
      </c>
      <c r="HM51" s="44">
        <f t="shared" si="642"/>
        <v>0</v>
      </c>
      <c r="HN51" s="44">
        <f t="shared" si="643"/>
        <v>0</v>
      </c>
      <c r="HO51" s="44">
        <f t="shared" si="644"/>
        <v>0</v>
      </c>
      <c r="HP51" s="44">
        <f t="shared" si="645"/>
        <v>75</v>
      </c>
      <c r="HQ51" s="44">
        <f t="shared" si="646"/>
        <v>0</v>
      </c>
      <c r="HR51" s="44">
        <f t="shared" si="647"/>
        <v>0</v>
      </c>
      <c r="HS51" s="44">
        <f t="shared" si="648"/>
        <v>0</v>
      </c>
      <c r="HT51" s="44">
        <f t="shared" si="649"/>
        <v>0</v>
      </c>
      <c r="HU51" s="44">
        <f t="shared" si="650"/>
        <v>0</v>
      </c>
      <c r="HV51" s="44">
        <f t="shared" si="651"/>
        <v>0</v>
      </c>
      <c r="HW51" s="44">
        <f t="shared" si="652"/>
        <v>0</v>
      </c>
      <c r="HX51" s="44">
        <f t="shared" si="653"/>
        <v>0</v>
      </c>
      <c r="HY51" s="44">
        <f t="shared" si="654"/>
        <v>0</v>
      </c>
      <c r="HZ51" s="44">
        <f t="shared" si="655"/>
        <v>0</v>
      </c>
      <c r="IA51" s="44">
        <f t="shared" si="656"/>
        <v>0</v>
      </c>
      <c r="IB51" s="44">
        <f>SUM(HF51:IA51)</f>
        <v>75</v>
      </c>
      <c r="IC51" s="44">
        <f t="shared" si="657"/>
        <v>0</v>
      </c>
      <c r="ID51" s="44">
        <f t="shared" si="658"/>
        <v>0</v>
      </c>
      <c r="IE51" s="44">
        <f t="shared" si="659"/>
        <v>0</v>
      </c>
      <c r="IF51" s="44">
        <f t="shared" si="660"/>
        <v>0</v>
      </c>
      <c r="IG51" s="44">
        <f t="shared" si="661"/>
        <v>0</v>
      </c>
      <c r="IH51" s="44">
        <f t="shared" si="662"/>
        <v>0</v>
      </c>
      <c r="II51" s="44">
        <f t="shared" si="663"/>
        <v>0</v>
      </c>
      <c r="IJ51" s="44">
        <f t="shared" si="664"/>
        <v>0</v>
      </c>
      <c r="IK51" s="44">
        <f t="shared" si="665"/>
        <v>0</v>
      </c>
      <c r="IL51" s="44">
        <f t="shared" si="666"/>
        <v>0</v>
      </c>
      <c r="IM51" s="44">
        <f t="shared" si="667"/>
        <v>0</v>
      </c>
      <c r="IN51" s="44">
        <f t="shared" si="668"/>
        <v>73</v>
      </c>
      <c r="IO51" s="44">
        <f t="shared" si="669"/>
        <v>0</v>
      </c>
      <c r="IP51" s="44">
        <f t="shared" si="670"/>
        <v>0</v>
      </c>
      <c r="IQ51" s="44">
        <f t="shared" si="671"/>
        <v>0</v>
      </c>
      <c r="IR51" s="44">
        <f t="shared" si="672"/>
        <v>0</v>
      </c>
      <c r="IS51" s="44">
        <f t="shared" si="673"/>
        <v>0</v>
      </c>
      <c r="IT51" s="44">
        <f t="shared" si="674"/>
        <v>0</v>
      </c>
      <c r="IU51" s="44">
        <f t="shared" si="675"/>
        <v>0</v>
      </c>
      <c r="IV51" s="44">
        <f t="shared" si="676"/>
        <v>0</v>
      </c>
    </row>
    <row r="52" spans="1:256" s="3" customFormat="1" ht="99.75" customHeight="1" thickBot="1">
      <c r="A52" s="58">
        <v>14</v>
      </c>
      <c r="B52" s="68">
        <v>13</v>
      </c>
      <c r="C52" s="93" t="s">
        <v>184</v>
      </c>
      <c r="D52" s="58" t="s">
        <v>178</v>
      </c>
      <c r="E52" s="59" t="s">
        <v>185</v>
      </c>
      <c r="F52" s="60" t="s">
        <v>186</v>
      </c>
      <c r="G52" s="58" t="s">
        <v>187</v>
      </c>
      <c r="H52" s="46"/>
      <c r="I52" s="85"/>
      <c r="J52" s="45"/>
      <c r="K52" s="85"/>
      <c r="L52" s="46"/>
      <c r="M52" s="85"/>
      <c r="N52" s="45"/>
      <c r="O52" s="85"/>
      <c r="P52" s="46">
        <v>5</v>
      </c>
      <c r="Q52" s="85">
        <f t="shared" si="453"/>
        <v>16</v>
      </c>
      <c r="R52" s="45">
        <v>4</v>
      </c>
      <c r="S52" s="85">
        <f t="shared" si="454"/>
        <v>18</v>
      </c>
      <c r="T52" s="38">
        <f t="shared" si="455"/>
        <v>34</v>
      </c>
      <c r="U52" s="41">
        <f t="shared" si="456"/>
        <v>0</v>
      </c>
      <c r="V52" s="42"/>
      <c r="W52" s="43"/>
      <c r="X52" s="42">
        <f t="shared" si="457"/>
        <v>0</v>
      </c>
      <c r="Y52" s="42">
        <f t="shared" si="458"/>
        <v>0</v>
      </c>
      <c r="Z52" s="42">
        <f t="shared" si="459"/>
        <v>0</v>
      </c>
      <c r="AA52" s="42">
        <f t="shared" si="460"/>
        <v>0</v>
      </c>
      <c r="AB52" s="42">
        <f t="shared" si="461"/>
        <v>0</v>
      </c>
      <c r="AC52" s="42">
        <f t="shared" si="462"/>
        <v>0</v>
      </c>
      <c r="AD52" s="42">
        <f t="shared" si="463"/>
        <v>0</v>
      </c>
      <c r="AE52" s="42">
        <f t="shared" si="464"/>
        <v>0</v>
      </c>
      <c r="AF52" s="42">
        <f t="shared" si="465"/>
        <v>0</v>
      </c>
      <c r="AG52" s="42">
        <f t="shared" si="466"/>
        <v>0</v>
      </c>
      <c r="AH52" s="42">
        <f t="shared" si="467"/>
        <v>0</v>
      </c>
      <c r="AI52" s="42">
        <f t="shared" si="468"/>
        <v>0</v>
      </c>
      <c r="AJ52" s="42">
        <f t="shared" si="469"/>
        <v>0</v>
      </c>
      <c r="AK52" s="42">
        <f t="shared" si="470"/>
        <v>0</v>
      </c>
      <c r="AL52" s="42">
        <f t="shared" si="471"/>
        <v>0</v>
      </c>
      <c r="AM52" s="42">
        <f t="shared" si="472"/>
        <v>0</v>
      </c>
      <c r="AN52" s="42">
        <f t="shared" si="473"/>
        <v>0</v>
      </c>
      <c r="AO52" s="42">
        <f t="shared" si="474"/>
        <v>0</v>
      </c>
      <c r="AP52" s="42">
        <f t="shared" si="475"/>
        <v>0</v>
      </c>
      <c r="AQ52" s="42">
        <f t="shared" si="476"/>
        <v>0</v>
      </c>
      <c r="AR52" s="42">
        <f t="shared" si="477"/>
        <v>0</v>
      </c>
      <c r="AS52" s="42">
        <f t="shared" si="478"/>
        <v>0</v>
      </c>
      <c r="AT52" s="42">
        <f t="shared" si="479"/>
        <v>0</v>
      </c>
      <c r="AU52" s="42">
        <f t="shared" si="480"/>
        <v>0</v>
      </c>
      <c r="AV52" s="42">
        <f t="shared" si="481"/>
        <v>0</v>
      </c>
      <c r="AW52" s="42">
        <f t="shared" si="482"/>
        <v>0</v>
      </c>
      <c r="AX52" s="42">
        <f t="shared" si="483"/>
        <v>0</v>
      </c>
      <c r="AY52" s="42">
        <f t="shared" si="484"/>
        <v>0</v>
      </c>
      <c r="AZ52" s="42">
        <f t="shared" si="485"/>
        <v>0</v>
      </c>
      <c r="BA52" s="42">
        <f t="shared" si="486"/>
        <v>0</v>
      </c>
      <c r="BB52" s="42">
        <f t="shared" si="487"/>
        <v>0</v>
      </c>
      <c r="BC52" s="42">
        <f t="shared" si="488"/>
        <v>0</v>
      </c>
      <c r="BD52" s="42">
        <f t="shared" si="489"/>
        <v>0</v>
      </c>
      <c r="BE52" s="42">
        <f t="shared" si="490"/>
        <v>0</v>
      </c>
      <c r="BF52" s="42">
        <f t="shared" si="491"/>
        <v>0</v>
      </c>
      <c r="BG52" s="42">
        <f t="shared" si="492"/>
        <v>0</v>
      </c>
      <c r="BH52" s="42">
        <f t="shared" si="493"/>
        <v>0</v>
      </c>
      <c r="BI52" s="42">
        <f t="shared" si="494"/>
        <v>0</v>
      </c>
      <c r="BJ52" s="42">
        <f t="shared" si="495"/>
        <v>0</v>
      </c>
      <c r="BK52" s="42">
        <f t="shared" si="496"/>
        <v>0</v>
      </c>
      <c r="BL52" s="42">
        <f t="shared" si="497"/>
        <v>0</v>
      </c>
      <c r="BM52" s="42">
        <f t="shared" si="498"/>
        <v>0</v>
      </c>
      <c r="BN52" s="42">
        <f t="shared" si="499"/>
        <v>0</v>
      </c>
      <c r="BO52" s="42">
        <f t="shared" si="500"/>
        <v>0</v>
      </c>
      <c r="BP52" s="42">
        <f t="shared" si="501"/>
        <v>0</v>
      </c>
      <c r="BQ52" s="42">
        <f t="shared" si="502"/>
        <v>0</v>
      </c>
      <c r="BR52" s="42">
        <f t="shared" si="503"/>
        <v>0</v>
      </c>
      <c r="BS52" s="42">
        <f t="shared" si="504"/>
        <v>0</v>
      </c>
      <c r="BT52" s="42">
        <f t="shared" si="505"/>
        <v>0</v>
      </c>
      <c r="BU52" s="42">
        <f t="shared" si="506"/>
        <v>0</v>
      </c>
      <c r="BV52" s="42">
        <f t="shared" si="507"/>
        <v>0</v>
      </c>
      <c r="BW52" s="42">
        <f t="shared" si="508"/>
        <v>0</v>
      </c>
      <c r="BX52" s="42">
        <f t="shared" si="509"/>
        <v>0</v>
      </c>
      <c r="BY52" s="42">
        <f t="shared" si="510"/>
        <v>0</v>
      </c>
      <c r="BZ52" s="42">
        <f t="shared" si="511"/>
        <v>0</v>
      </c>
      <c r="CA52" s="42">
        <f t="shared" si="512"/>
        <v>0</v>
      </c>
      <c r="CB52" s="42">
        <f t="shared" si="513"/>
        <v>0</v>
      </c>
      <c r="CC52" s="42">
        <f t="shared" si="514"/>
        <v>0</v>
      </c>
      <c r="CD52" s="42">
        <f t="shared" si="515"/>
        <v>0</v>
      </c>
      <c r="CE52" s="42">
        <f t="shared" si="516"/>
        <v>0</v>
      </c>
      <c r="CF52" s="42">
        <f t="shared" si="517"/>
        <v>0</v>
      </c>
      <c r="CG52" s="42">
        <f t="shared" si="518"/>
        <v>0</v>
      </c>
      <c r="CH52" s="42">
        <f t="shared" si="519"/>
        <v>0</v>
      </c>
      <c r="CI52" s="42">
        <f t="shared" si="520"/>
        <v>0</v>
      </c>
      <c r="CJ52" s="42">
        <f t="shared" si="521"/>
        <v>0</v>
      </c>
      <c r="CK52" s="42">
        <f t="shared" si="522"/>
        <v>0</v>
      </c>
      <c r="CL52" s="42">
        <f t="shared" si="523"/>
        <v>0</v>
      </c>
      <c r="CM52" s="42">
        <f t="shared" si="524"/>
        <v>0</v>
      </c>
      <c r="CN52" s="42">
        <f t="shared" si="525"/>
        <v>0</v>
      </c>
      <c r="CO52" s="42">
        <f t="shared" si="526"/>
        <v>0</v>
      </c>
      <c r="CP52" s="42">
        <f t="shared" si="527"/>
        <v>0</v>
      </c>
      <c r="CQ52" s="42">
        <f t="shared" si="528"/>
        <v>0</v>
      </c>
      <c r="CR52" s="42">
        <f t="shared" si="529"/>
        <v>0</v>
      </c>
      <c r="CS52" s="42">
        <f t="shared" si="530"/>
        <v>0</v>
      </c>
      <c r="CT52" s="42">
        <f t="shared" si="531"/>
        <v>0</v>
      </c>
      <c r="CU52" s="42">
        <f t="shared" si="532"/>
        <v>0</v>
      </c>
      <c r="CV52" s="42">
        <f t="shared" si="533"/>
        <v>0</v>
      </c>
      <c r="CW52" s="42">
        <f t="shared" si="534"/>
        <v>0</v>
      </c>
      <c r="CX52" s="42">
        <f t="shared" si="535"/>
        <v>0</v>
      </c>
      <c r="CY52" s="42">
        <f t="shared" si="536"/>
        <v>0</v>
      </c>
      <c r="CZ52" s="42">
        <f t="shared" si="537"/>
        <v>0</v>
      </c>
      <c r="DA52" s="42">
        <f t="shared" si="538"/>
        <v>0</v>
      </c>
      <c r="DB52" s="42">
        <f t="shared" si="539"/>
        <v>0</v>
      </c>
      <c r="DC52" s="42">
        <f t="shared" si="540"/>
        <v>0</v>
      </c>
      <c r="DD52" s="42">
        <f t="shared" si="541"/>
        <v>0</v>
      </c>
      <c r="DE52" s="42">
        <f t="shared" si="542"/>
        <v>0</v>
      </c>
      <c r="DF52" s="42">
        <f t="shared" si="543"/>
        <v>0</v>
      </c>
      <c r="DG52" s="42">
        <f t="shared" si="544"/>
        <v>0</v>
      </c>
      <c r="DH52" s="42">
        <f t="shared" si="545"/>
        <v>0</v>
      </c>
      <c r="DI52" s="42">
        <f t="shared" si="546"/>
        <v>0</v>
      </c>
      <c r="DJ52" s="42">
        <f t="shared" si="547"/>
        <v>0</v>
      </c>
      <c r="DK52" s="42">
        <f t="shared" si="548"/>
        <v>0</v>
      </c>
      <c r="DL52" s="42">
        <f t="shared" si="549"/>
        <v>0</v>
      </c>
      <c r="DM52" s="42">
        <f t="shared" si="550"/>
        <v>0</v>
      </c>
      <c r="DN52" s="42">
        <f t="shared" si="551"/>
        <v>0</v>
      </c>
      <c r="DO52" s="42">
        <f t="shared" si="552"/>
        <v>0</v>
      </c>
      <c r="DP52" s="42">
        <f t="shared" si="553"/>
        <v>0</v>
      </c>
      <c r="DQ52" s="42">
        <f t="shared" si="554"/>
        <v>0</v>
      </c>
      <c r="DR52" s="42">
        <f t="shared" si="555"/>
        <v>0</v>
      </c>
      <c r="DS52" s="42">
        <f t="shared" si="556"/>
        <v>0</v>
      </c>
      <c r="DT52" s="42">
        <f t="shared" si="557"/>
        <v>0</v>
      </c>
      <c r="DU52" s="42">
        <f t="shared" si="558"/>
        <v>0</v>
      </c>
      <c r="DV52" s="42">
        <f t="shared" si="559"/>
        <v>0</v>
      </c>
      <c r="DW52" s="42">
        <f t="shared" si="560"/>
        <v>0</v>
      </c>
      <c r="DX52" s="42">
        <f t="shared" si="561"/>
        <v>0</v>
      </c>
      <c r="DY52" s="42">
        <f t="shared" si="562"/>
        <v>0</v>
      </c>
      <c r="DZ52" s="42">
        <f t="shared" si="563"/>
        <v>0</v>
      </c>
      <c r="EA52" s="42">
        <f t="shared" si="564"/>
        <v>0</v>
      </c>
      <c r="EB52" s="42">
        <f t="shared" si="565"/>
        <v>0</v>
      </c>
      <c r="EC52" s="42">
        <f t="shared" si="566"/>
        <v>0</v>
      </c>
      <c r="ED52" s="42">
        <f t="shared" si="567"/>
        <v>0</v>
      </c>
      <c r="EE52" s="42">
        <f t="shared" si="568"/>
        <v>0</v>
      </c>
      <c r="EF52" s="42">
        <f t="shared" si="569"/>
        <v>0</v>
      </c>
      <c r="EG52" s="42">
        <f t="shared" si="570"/>
        <v>0</v>
      </c>
      <c r="EH52" s="42">
        <f t="shared" si="571"/>
        <v>0</v>
      </c>
      <c r="EI52" s="42">
        <f t="shared" si="572"/>
        <v>0</v>
      </c>
      <c r="EJ52" s="42">
        <f t="shared" si="573"/>
        <v>0</v>
      </c>
      <c r="EK52" s="42">
        <f t="shared" si="574"/>
        <v>0</v>
      </c>
      <c r="EL52" s="42">
        <f t="shared" si="575"/>
        <v>0</v>
      </c>
      <c r="EM52" s="42">
        <f t="shared" si="576"/>
        <v>0</v>
      </c>
      <c r="EN52" s="42">
        <f t="shared" si="577"/>
        <v>0</v>
      </c>
      <c r="EO52" s="42">
        <f t="shared" si="578"/>
        <v>0</v>
      </c>
      <c r="EP52" s="42">
        <f t="shared" si="579"/>
        <v>0</v>
      </c>
      <c r="EQ52" s="42">
        <f t="shared" si="580"/>
        <v>0</v>
      </c>
      <c r="ER52" s="42">
        <f t="shared" si="581"/>
        <v>0</v>
      </c>
      <c r="ES52" s="42">
        <f t="shared" si="582"/>
        <v>0</v>
      </c>
      <c r="ET52" s="42">
        <f t="shared" si="583"/>
        <v>0</v>
      </c>
      <c r="EU52" s="42">
        <f t="shared" si="584"/>
        <v>0</v>
      </c>
      <c r="EV52" s="42">
        <f t="shared" si="585"/>
        <v>0</v>
      </c>
      <c r="EW52" s="42">
        <f t="shared" si="586"/>
        <v>0</v>
      </c>
      <c r="EX52" s="42">
        <f t="shared" si="587"/>
        <v>0</v>
      </c>
      <c r="EY52" s="42">
        <f>SUM(DI52:EX52)</f>
        <v>0</v>
      </c>
      <c r="EZ52" s="42"/>
      <c r="FA52" s="42" t="str">
        <f t="shared" si="588"/>
        <v>Ноль</v>
      </c>
      <c r="FB52" s="42" t="str">
        <f t="shared" si="589"/>
        <v>Ноль</v>
      </c>
      <c r="FC52" s="42"/>
      <c r="FD52" s="42">
        <f t="shared" si="590"/>
        <v>0</v>
      </c>
      <c r="FE52" s="42" t="e">
        <f>IF(T52=#REF!,IF(J52&lt;#REF!,#REF!,FI52),#REF!)</f>
        <v>#REF!</v>
      </c>
      <c r="FF52" s="42" t="e">
        <f>IF(T52=#REF!,IF(J52&lt;#REF!,0,1))</f>
        <v>#REF!</v>
      </c>
      <c r="FG52" s="42" t="e">
        <f>IF(AND(FD52&gt;=21,FD52&lt;&gt;0),FD52,IF(T52&lt;#REF!,"СТОП",FE52+FF52))</f>
        <v>#REF!</v>
      </c>
      <c r="FH52" s="42"/>
      <c r="FI52" s="42">
        <v>15</v>
      </c>
      <c r="FJ52" s="42">
        <v>16</v>
      </c>
      <c r="FK52" s="42"/>
      <c r="FL52" s="44">
        <f t="shared" si="591"/>
        <v>0</v>
      </c>
      <c r="FM52" s="44">
        <f t="shared" si="592"/>
        <v>0</v>
      </c>
      <c r="FN52" s="44">
        <f t="shared" si="593"/>
        <v>0</v>
      </c>
      <c r="FO52" s="44">
        <f t="shared" si="594"/>
        <v>0</v>
      </c>
      <c r="FP52" s="44">
        <f t="shared" si="595"/>
        <v>0</v>
      </c>
      <c r="FQ52" s="44">
        <f t="shared" si="596"/>
        <v>0</v>
      </c>
      <c r="FR52" s="44">
        <f t="shared" si="597"/>
        <v>0</v>
      </c>
      <c r="FS52" s="44">
        <f t="shared" si="598"/>
        <v>0</v>
      </c>
      <c r="FT52" s="44">
        <f t="shared" si="599"/>
        <v>0</v>
      </c>
      <c r="FU52" s="44">
        <f t="shared" si="600"/>
        <v>0</v>
      </c>
      <c r="FV52" s="44">
        <f t="shared" si="601"/>
        <v>0</v>
      </c>
      <c r="FW52" s="44">
        <f t="shared" si="602"/>
        <v>0</v>
      </c>
      <c r="FX52" s="44">
        <f t="shared" si="603"/>
        <v>0</v>
      </c>
      <c r="FY52" s="44">
        <f t="shared" si="604"/>
        <v>0</v>
      </c>
      <c r="FZ52" s="44">
        <f t="shared" si="605"/>
        <v>0</v>
      </c>
      <c r="GA52" s="44">
        <f t="shared" si="606"/>
        <v>0</v>
      </c>
      <c r="GB52" s="44">
        <f t="shared" si="607"/>
        <v>0</v>
      </c>
      <c r="GC52" s="44">
        <f t="shared" si="608"/>
        <v>0</v>
      </c>
      <c r="GD52" s="44">
        <f t="shared" si="609"/>
        <v>0</v>
      </c>
      <c r="GE52" s="44">
        <f t="shared" si="610"/>
        <v>0</v>
      </c>
      <c r="GF52" s="44">
        <f t="shared" si="611"/>
        <v>0</v>
      </c>
      <c r="GG52" s="44">
        <f t="shared" si="612"/>
        <v>0</v>
      </c>
      <c r="GH52" s="44">
        <f>SUM(FL52:GG52)</f>
        <v>0</v>
      </c>
      <c r="GI52" s="44">
        <f t="shared" si="613"/>
        <v>0</v>
      </c>
      <c r="GJ52" s="44">
        <f t="shared" si="614"/>
        <v>0</v>
      </c>
      <c r="GK52" s="44">
        <f t="shared" si="615"/>
        <v>0</v>
      </c>
      <c r="GL52" s="44">
        <f t="shared" si="616"/>
        <v>0</v>
      </c>
      <c r="GM52" s="44">
        <f t="shared" si="617"/>
        <v>0</v>
      </c>
      <c r="GN52" s="44">
        <f t="shared" si="618"/>
        <v>0</v>
      </c>
      <c r="GO52" s="44">
        <f t="shared" si="619"/>
        <v>0</v>
      </c>
      <c r="GP52" s="44">
        <f t="shared" si="620"/>
        <v>0</v>
      </c>
      <c r="GQ52" s="44">
        <f t="shared" si="621"/>
        <v>0</v>
      </c>
      <c r="GR52" s="44">
        <f t="shared" si="622"/>
        <v>0</v>
      </c>
      <c r="GS52" s="44">
        <f t="shared" si="623"/>
        <v>0</v>
      </c>
      <c r="GT52" s="44">
        <f t="shared" si="624"/>
        <v>0</v>
      </c>
      <c r="GU52" s="44">
        <f t="shared" si="625"/>
        <v>0</v>
      </c>
      <c r="GV52" s="44">
        <f t="shared" si="626"/>
        <v>0</v>
      </c>
      <c r="GW52" s="44">
        <f t="shared" si="627"/>
        <v>0</v>
      </c>
      <c r="GX52" s="44">
        <f t="shared" si="628"/>
        <v>0</v>
      </c>
      <c r="GY52" s="44">
        <f t="shared" si="629"/>
        <v>0</v>
      </c>
      <c r="GZ52" s="44">
        <f t="shared" si="630"/>
        <v>0</v>
      </c>
      <c r="HA52" s="44">
        <f t="shared" si="631"/>
        <v>0</v>
      </c>
      <c r="HB52" s="44">
        <f t="shared" si="632"/>
        <v>0</v>
      </c>
      <c r="HC52" s="44">
        <f t="shared" si="633"/>
        <v>0</v>
      </c>
      <c r="HD52" s="44">
        <f t="shared" si="634"/>
        <v>0</v>
      </c>
      <c r="HE52" s="44">
        <f>SUM(GI52:HD52)</f>
        <v>0</v>
      </c>
      <c r="HF52" s="44">
        <f t="shared" si="635"/>
        <v>0</v>
      </c>
      <c r="HG52" s="44">
        <f t="shared" si="636"/>
        <v>0</v>
      </c>
      <c r="HH52" s="44">
        <f t="shared" si="637"/>
        <v>0</v>
      </c>
      <c r="HI52" s="44">
        <f t="shared" si="638"/>
        <v>0</v>
      </c>
      <c r="HJ52" s="44">
        <f t="shared" si="639"/>
        <v>0</v>
      </c>
      <c r="HK52" s="44">
        <f t="shared" si="640"/>
        <v>0</v>
      </c>
      <c r="HL52" s="44">
        <f t="shared" si="641"/>
        <v>0</v>
      </c>
      <c r="HM52" s="44">
        <f t="shared" si="642"/>
        <v>0</v>
      </c>
      <c r="HN52" s="44">
        <f t="shared" si="643"/>
        <v>0</v>
      </c>
      <c r="HO52" s="44">
        <f t="shared" si="644"/>
        <v>0</v>
      </c>
      <c r="HP52" s="44">
        <f t="shared" si="645"/>
        <v>0</v>
      </c>
      <c r="HQ52" s="44">
        <f t="shared" si="646"/>
        <v>0</v>
      </c>
      <c r="HR52" s="44">
        <f t="shared" si="647"/>
        <v>0</v>
      </c>
      <c r="HS52" s="44">
        <f t="shared" si="648"/>
        <v>0</v>
      </c>
      <c r="HT52" s="44">
        <f t="shared" si="649"/>
        <v>0</v>
      </c>
      <c r="HU52" s="44">
        <f t="shared" si="650"/>
        <v>0</v>
      </c>
      <c r="HV52" s="44">
        <f t="shared" si="651"/>
        <v>0</v>
      </c>
      <c r="HW52" s="44">
        <f t="shared" si="652"/>
        <v>0</v>
      </c>
      <c r="HX52" s="44">
        <f t="shared" si="653"/>
        <v>0</v>
      </c>
      <c r="HY52" s="44">
        <f t="shared" si="654"/>
        <v>0</v>
      </c>
      <c r="HZ52" s="44">
        <f t="shared" si="655"/>
        <v>0</v>
      </c>
      <c r="IA52" s="44">
        <f t="shared" si="656"/>
        <v>0</v>
      </c>
      <c r="IB52" s="44">
        <f>SUM(HF52:IA52)</f>
        <v>0</v>
      </c>
      <c r="IC52" s="44">
        <f t="shared" si="657"/>
        <v>0</v>
      </c>
      <c r="ID52" s="44">
        <f t="shared" si="658"/>
        <v>0</v>
      </c>
      <c r="IE52" s="44">
        <f t="shared" si="659"/>
        <v>0</v>
      </c>
      <c r="IF52" s="44">
        <f t="shared" si="660"/>
        <v>0</v>
      </c>
      <c r="IG52" s="44">
        <f t="shared" si="661"/>
        <v>0</v>
      </c>
      <c r="IH52" s="44">
        <f t="shared" si="662"/>
        <v>0</v>
      </c>
      <c r="II52" s="44">
        <f t="shared" si="663"/>
        <v>0</v>
      </c>
      <c r="IJ52" s="44">
        <f t="shared" si="664"/>
        <v>0</v>
      </c>
      <c r="IK52" s="44">
        <f t="shared" si="665"/>
        <v>0</v>
      </c>
      <c r="IL52" s="44">
        <f t="shared" si="666"/>
        <v>0</v>
      </c>
      <c r="IM52" s="44">
        <f t="shared" si="667"/>
        <v>0</v>
      </c>
      <c r="IN52" s="44">
        <f t="shared" si="668"/>
        <v>0</v>
      </c>
      <c r="IO52" s="44">
        <f t="shared" si="669"/>
        <v>0</v>
      </c>
      <c r="IP52" s="44">
        <f t="shared" si="670"/>
        <v>0</v>
      </c>
      <c r="IQ52" s="44">
        <f t="shared" si="671"/>
        <v>0</v>
      </c>
      <c r="IR52" s="44">
        <f t="shared" si="672"/>
        <v>0</v>
      </c>
      <c r="IS52" s="44">
        <f t="shared" si="673"/>
        <v>0</v>
      </c>
      <c r="IT52" s="44">
        <f t="shared" si="674"/>
        <v>0</v>
      </c>
      <c r="IU52" s="44">
        <f t="shared" si="675"/>
        <v>0</v>
      </c>
      <c r="IV52" s="44">
        <f t="shared" si="676"/>
        <v>0</v>
      </c>
    </row>
    <row r="53" spans="1:256" s="3" customFormat="1" ht="99.75" customHeight="1" thickBot="1">
      <c r="A53" s="55">
        <v>15</v>
      </c>
      <c r="B53" s="68">
        <v>117</v>
      </c>
      <c r="C53" s="66" t="s">
        <v>91</v>
      </c>
      <c r="D53" s="58" t="s">
        <v>28</v>
      </c>
      <c r="E53" s="59" t="s">
        <v>43</v>
      </c>
      <c r="F53" s="60" t="s">
        <v>40</v>
      </c>
      <c r="G53" s="58" t="s">
        <v>44</v>
      </c>
      <c r="H53" s="46">
        <v>6</v>
      </c>
      <c r="I53" s="85">
        <f>IF(AND(H53&lt;=20,H53&gt;=1),IF(H53=1,25,IF(H53=2,22,IF(H53=3,20,IF(H53=4,18,21-H53)))),0)</f>
        <v>15</v>
      </c>
      <c r="J53" s="45">
        <v>5</v>
      </c>
      <c r="K53" s="85">
        <f>IF(AND(J53&lt;=20,J53&gt;=1),IF(J53=1,25,IF(J53=2,22,IF(J53=3,20,IF(J53=4,18,21-J53)))),0)</f>
        <v>16</v>
      </c>
      <c r="L53" s="46" t="s">
        <v>55</v>
      </c>
      <c r="M53" s="85">
        <f>IF(AND(L53&lt;=20,L53&gt;=1),IF(L53=1,25,IF(L53=2,22,IF(L53=3,20,IF(L53=4,18,21-L53)))),0)</f>
        <v>0</v>
      </c>
      <c r="N53" s="45" t="s">
        <v>55</v>
      </c>
      <c r="O53" s="85">
        <f>IF(AND(N53&lt;=20,N53&gt;=1),IF(N53=1,25,IF(N53=2,22,IF(N53=3,20,IF(N53=4,18,21-N53)))),0)</f>
        <v>0</v>
      </c>
      <c r="P53" s="46"/>
      <c r="Q53" s="85">
        <f t="shared" si="453"/>
        <v>0</v>
      </c>
      <c r="R53" s="45"/>
      <c r="S53" s="85">
        <f t="shared" si="454"/>
        <v>0</v>
      </c>
      <c r="T53" s="38">
        <f t="shared" si="455"/>
        <v>31</v>
      </c>
      <c r="U53" s="41">
        <f t="shared" si="456"/>
        <v>31</v>
      </c>
      <c r="V53" s="42"/>
      <c r="W53" s="43"/>
      <c r="X53" s="42">
        <f t="shared" si="457"/>
        <v>0</v>
      </c>
      <c r="Y53" s="42">
        <f t="shared" si="458"/>
        <v>0</v>
      </c>
      <c r="Z53" s="42">
        <f t="shared" si="459"/>
        <v>0</v>
      </c>
      <c r="AA53" s="42">
        <f t="shared" si="460"/>
        <v>0</v>
      </c>
      <c r="AB53" s="42">
        <f t="shared" si="461"/>
        <v>0</v>
      </c>
      <c r="AC53" s="42">
        <f t="shared" si="462"/>
        <v>15</v>
      </c>
      <c r="AD53" s="42">
        <f t="shared" si="463"/>
        <v>0</v>
      </c>
      <c r="AE53" s="42">
        <f t="shared" si="464"/>
        <v>0</v>
      </c>
      <c r="AF53" s="42">
        <f t="shared" si="465"/>
        <v>0</v>
      </c>
      <c r="AG53" s="42">
        <f t="shared" si="466"/>
        <v>0</v>
      </c>
      <c r="AH53" s="42">
        <f t="shared" si="467"/>
        <v>0</v>
      </c>
      <c r="AI53" s="42">
        <f t="shared" si="468"/>
        <v>0</v>
      </c>
      <c r="AJ53" s="42">
        <f t="shared" si="469"/>
        <v>0</v>
      </c>
      <c r="AK53" s="42">
        <f t="shared" si="470"/>
        <v>0</v>
      </c>
      <c r="AL53" s="42">
        <f t="shared" si="471"/>
        <v>0</v>
      </c>
      <c r="AM53" s="42">
        <f t="shared" si="472"/>
        <v>0</v>
      </c>
      <c r="AN53" s="42">
        <f t="shared" si="473"/>
        <v>0</v>
      </c>
      <c r="AO53" s="42">
        <f t="shared" si="474"/>
        <v>0</v>
      </c>
      <c r="AP53" s="42">
        <f t="shared" si="475"/>
        <v>0</v>
      </c>
      <c r="AQ53" s="42">
        <f t="shared" si="476"/>
        <v>0</v>
      </c>
      <c r="AR53" s="42">
        <f t="shared" si="477"/>
        <v>0</v>
      </c>
      <c r="AS53" s="42">
        <f t="shared" si="478"/>
        <v>0</v>
      </c>
      <c r="AT53" s="42">
        <f t="shared" si="479"/>
        <v>15</v>
      </c>
      <c r="AU53" s="42">
        <f t="shared" si="480"/>
        <v>0</v>
      </c>
      <c r="AV53" s="42">
        <f t="shared" si="481"/>
        <v>0</v>
      </c>
      <c r="AW53" s="42">
        <f t="shared" si="482"/>
        <v>0</v>
      </c>
      <c r="AX53" s="42">
        <f t="shared" si="483"/>
        <v>0</v>
      </c>
      <c r="AY53" s="42">
        <f t="shared" si="484"/>
        <v>16</v>
      </c>
      <c r="AZ53" s="42">
        <f t="shared" si="485"/>
        <v>0</v>
      </c>
      <c r="BA53" s="42">
        <f t="shared" si="486"/>
        <v>0</v>
      </c>
      <c r="BB53" s="42">
        <f t="shared" si="487"/>
        <v>0</v>
      </c>
      <c r="BC53" s="42">
        <f t="shared" si="488"/>
        <v>0</v>
      </c>
      <c r="BD53" s="42">
        <f t="shared" si="489"/>
        <v>0</v>
      </c>
      <c r="BE53" s="42">
        <f t="shared" si="490"/>
        <v>0</v>
      </c>
      <c r="BF53" s="42">
        <f t="shared" si="491"/>
        <v>0</v>
      </c>
      <c r="BG53" s="42">
        <f t="shared" si="492"/>
        <v>0</v>
      </c>
      <c r="BH53" s="42">
        <f t="shared" si="493"/>
        <v>0</v>
      </c>
      <c r="BI53" s="42">
        <f t="shared" si="494"/>
        <v>0</v>
      </c>
      <c r="BJ53" s="42">
        <f t="shared" si="495"/>
        <v>0</v>
      </c>
      <c r="BK53" s="42">
        <f t="shared" si="496"/>
        <v>0</v>
      </c>
      <c r="BL53" s="42">
        <f t="shared" si="497"/>
        <v>0</v>
      </c>
      <c r="BM53" s="42">
        <f t="shared" si="498"/>
        <v>0</v>
      </c>
      <c r="BN53" s="42">
        <f t="shared" si="499"/>
        <v>0</v>
      </c>
      <c r="BO53" s="42">
        <f t="shared" si="500"/>
        <v>0</v>
      </c>
      <c r="BP53" s="42">
        <f t="shared" si="501"/>
        <v>0</v>
      </c>
      <c r="BQ53" s="42">
        <f t="shared" si="502"/>
        <v>16</v>
      </c>
      <c r="BR53" s="42">
        <f t="shared" si="503"/>
        <v>0</v>
      </c>
      <c r="BS53" s="42">
        <f t="shared" si="504"/>
        <v>0</v>
      </c>
      <c r="BT53" s="42">
        <f t="shared" si="505"/>
        <v>0</v>
      </c>
      <c r="BU53" s="42">
        <f t="shared" si="506"/>
        <v>0</v>
      </c>
      <c r="BV53" s="42">
        <f t="shared" si="507"/>
        <v>0</v>
      </c>
      <c r="BW53" s="42">
        <f t="shared" si="508"/>
        <v>35</v>
      </c>
      <c r="BX53" s="42">
        <f t="shared" si="509"/>
        <v>0</v>
      </c>
      <c r="BY53" s="42">
        <f t="shared" si="510"/>
        <v>0</v>
      </c>
      <c r="BZ53" s="42">
        <f t="shared" si="511"/>
        <v>0</v>
      </c>
      <c r="CA53" s="42">
        <f t="shared" si="512"/>
        <v>0</v>
      </c>
      <c r="CB53" s="42">
        <f t="shared" si="513"/>
        <v>0</v>
      </c>
      <c r="CC53" s="42">
        <f t="shared" si="514"/>
        <v>0</v>
      </c>
      <c r="CD53" s="42">
        <f t="shared" si="515"/>
        <v>0</v>
      </c>
      <c r="CE53" s="42">
        <f t="shared" si="516"/>
        <v>0</v>
      </c>
      <c r="CF53" s="42">
        <f t="shared" si="517"/>
        <v>0</v>
      </c>
      <c r="CG53" s="42">
        <f t="shared" si="518"/>
        <v>0</v>
      </c>
      <c r="CH53" s="42">
        <f t="shared" si="519"/>
        <v>0</v>
      </c>
      <c r="CI53" s="42">
        <f t="shared" si="520"/>
        <v>0</v>
      </c>
      <c r="CJ53" s="42">
        <f t="shared" si="521"/>
        <v>0</v>
      </c>
      <c r="CK53" s="42">
        <f t="shared" si="522"/>
        <v>0</v>
      </c>
      <c r="CL53" s="42">
        <f t="shared" si="523"/>
        <v>0</v>
      </c>
      <c r="CM53" s="42">
        <f t="shared" si="524"/>
        <v>0</v>
      </c>
      <c r="CN53" s="42">
        <f t="shared" si="525"/>
        <v>0</v>
      </c>
      <c r="CO53" s="42">
        <f t="shared" si="526"/>
        <v>0</v>
      </c>
      <c r="CP53" s="42">
        <f t="shared" si="527"/>
        <v>0</v>
      </c>
      <c r="CQ53" s="42">
        <f t="shared" si="528"/>
        <v>0</v>
      </c>
      <c r="CR53" s="42">
        <f t="shared" si="529"/>
        <v>0</v>
      </c>
      <c r="CS53" s="42">
        <f t="shared" si="530"/>
        <v>0</v>
      </c>
      <c r="CT53" s="42">
        <f t="shared" si="531"/>
        <v>0</v>
      </c>
      <c r="CU53" s="42">
        <f t="shared" si="532"/>
        <v>0</v>
      </c>
      <c r="CV53" s="42">
        <f t="shared" si="533"/>
        <v>0</v>
      </c>
      <c r="CW53" s="42">
        <f t="shared" si="534"/>
        <v>0</v>
      </c>
      <c r="CX53" s="42">
        <f t="shared" si="535"/>
        <v>0</v>
      </c>
      <c r="CY53" s="42">
        <f t="shared" si="536"/>
        <v>0</v>
      </c>
      <c r="CZ53" s="42">
        <f t="shared" si="537"/>
        <v>0</v>
      </c>
      <c r="DA53" s="42">
        <f t="shared" si="538"/>
        <v>0</v>
      </c>
      <c r="DB53" s="42">
        <f t="shared" si="539"/>
        <v>0</v>
      </c>
      <c r="DC53" s="42">
        <f t="shared" si="540"/>
        <v>0</v>
      </c>
      <c r="DD53" s="42">
        <f t="shared" si="541"/>
        <v>0</v>
      </c>
      <c r="DE53" s="42">
        <f t="shared" si="542"/>
        <v>0</v>
      </c>
      <c r="DF53" s="42">
        <f t="shared" si="543"/>
        <v>0</v>
      </c>
      <c r="DG53" s="42">
        <f t="shared" si="544"/>
        <v>0</v>
      </c>
      <c r="DH53" s="42">
        <f t="shared" si="545"/>
        <v>35</v>
      </c>
      <c r="DI53" s="42">
        <f t="shared" si="546"/>
        <v>0</v>
      </c>
      <c r="DJ53" s="42">
        <f t="shared" si="547"/>
        <v>0</v>
      </c>
      <c r="DK53" s="42">
        <f t="shared" si="548"/>
        <v>0</v>
      </c>
      <c r="DL53" s="42">
        <f t="shared" si="549"/>
        <v>0</v>
      </c>
      <c r="DM53" s="42">
        <f t="shared" si="550"/>
        <v>36</v>
      </c>
      <c r="DN53" s="42">
        <f t="shared" si="551"/>
        <v>0</v>
      </c>
      <c r="DO53" s="42">
        <f t="shared" si="552"/>
        <v>0</v>
      </c>
      <c r="DP53" s="42">
        <f t="shared" si="553"/>
        <v>0</v>
      </c>
      <c r="DQ53" s="42">
        <f t="shared" si="554"/>
        <v>0</v>
      </c>
      <c r="DR53" s="42">
        <f t="shared" si="555"/>
        <v>0</v>
      </c>
      <c r="DS53" s="42">
        <f t="shared" si="556"/>
        <v>0</v>
      </c>
      <c r="DT53" s="42">
        <f t="shared" si="557"/>
        <v>0</v>
      </c>
      <c r="DU53" s="42">
        <f t="shared" si="558"/>
        <v>0</v>
      </c>
      <c r="DV53" s="42">
        <f t="shared" si="559"/>
        <v>0</v>
      </c>
      <c r="DW53" s="42">
        <f t="shared" si="560"/>
        <v>0</v>
      </c>
      <c r="DX53" s="42">
        <f t="shared" si="561"/>
        <v>0</v>
      </c>
      <c r="DY53" s="42">
        <f t="shared" si="562"/>
        <v>0</v>
      </c>
      <c r="DZ53" s="42">
        <f t="shared" si="563"/>
        <v>0</v>
      </c>
      <c r="EA53" s="42">
        <f t="shared" si="564"/>
        <v>0</v>
      </c>
      <c r="EB53" s="42">
        <f t="shared" si="565"/>
        <v>0</v>
      </c>
      <c r="EC53" s="42">
        <f t="shared" si="566"/>
        <v>0</v>
      </c>
      <c r="ED53" s="42">
        <f t="shared" si="567"/>
        <v>0</v>
      </c>
      <c r="EE53" s="42">
        <f t="shared" si="568"/>
        <v>0</v>
      </c>
      <c r="EF53" s="42">
        <f t="shared" si="569"/>
        <v>0</v>
      </c>
      <c r="EG53" s="42">
        <f t="shared" si="570"/>
        <v>0</v>
      </c>
      <c r="EH53" s="42">
        <f t="shared" si="571"/>
        <v>0</v>
      </c>
      <c r="EI53" s="42">
        <f t="shared" si="572"/>
        <v>0</v>
      </c>
      <c r="EJ53" s="42">
        <f t="shared" si="573"/>
        <v>0</v>
      </c>
      <c r="EK53" s="42">
        <f t="shared" si="574"/>
        <v>0</v>
      </c>
      <c r="EL53" s="42">
        <f t="shared" si="575"/>
        <v>0</v>
      </c>
      <c r="EM53" s="42">
        <f t="shared" si="576"/>
        <v>0</v>
      </c>
      <c r="EN53" s="42">
        <f t="shared" si="577"/>
        <v>0</v>
      </c>
      <c r="EO53" s="42">
        <f t="shared" si="578"/>
        <v>0</v>
      </c>
      <c r="EP53" s="42">
        <f t="shared" si="579"/>
        <v>0</v>
      </c>
      <c r="EQ53" s="42">
        <f t="shared" si="580"/>
        <v>0</v>
      </c>
      <c r="ER53" s="42">
        <f t="shared" si="581"/>
        <v>0</v>
      </c>
      <c r="ES53" s="42">
        <f t="shared" si="582"/>
        <v>0</v>
      </c>
      <c r="ET53" s="42">
        <f t="shared" si="583"/>
        <v>0</v>
      </c>
      <c r="EU53" s="42">
        <f t="shared" si="584"/>
        <v>0</v>
      </c>
      <c r="EV53" s="42">
        <f t="shared" si="585"/>
        <v>0</v>
      </c>
      <c r="EW53" s="42">
        <f t="shared" si="586"/>
        <v>0</v>
      </c>
      <c r="EX53" s="42">
        <f t="shared" si="587"/>
        <v>0</v>
      </c>
      <c r="EY53" s="42">
        <f>SUM(DI53:EX53)</f>
        <v>36</v>
      </c>
      <c r="EZ53" s="42"/>
      <c r="FA53" s="42">
        <f t="shared" si="588"/>
        <v>6</v>
      </c>
      <c r="FB53" s="42">
        <f t="shared" si="589"/>
        <v>5</v>
      </c>
      <c r="FC53" s="42"/>
      <c r="FD53" s="42">
        <f t="shared" si="590"/>
        <v>5</v>
      </c>
      <c r="FE53" s="42" t="e">
        <f>IF(T53=#REF!,IF(J53&lt;#REF!,#REF!,FI53),#REF!)</f>
        <v>#REF!</v>
      </c>
      <c r="FF53" s="42" t="e">
        <f>IF(T53=#REF!,IF(J53&lt;#REF!,0,1))</f>
        <v>#REF!</v>
      </c>
      <c r="FG53" s="42" t="e">
        <f>IF(AND(FD53&gt;=21,FD53&lt;&gt;0),FD53,IF(T53&lt;#REF!,"СТОП",FE53+FF53))</f>
        <v>#REF!</v>
      </c>
      <c r="FH53" s="42"/>
      <c r="FI53" s="42">
        <v>15</v>
      </c>
      <c r="FJ53" s="42">
        <v>16</v>
      </c>
      <c r="FK53" s="42"/>
      <c r="FL53" s="44">
        <f t="shared" si="591"/>
        <v>0</v>
      </c>
      <c r="FM53" s="44">
        <f t="shared" si="592"/>
        <v>0</v>
      </c>
      <c r="FN53" s="44">
        <f t="shared" si="593"/>
        <v>0</v>
      </c>
      <c r="FO53" s="44">
        <f t="shared" si="594"/>
        <v>0</v>
      </c>
      <c r="FP53" s="44">
        <f t="shared" si="595"/>
        <v>0</v>
      </c>
      <c r="FQ53" s="44">
        <f t="shared" si="596"/>
        <v>15</v>
      </c>
      <c r="FR53" s="44">
        <f t="shared" si="597"/>
        <v>0</v>
      </c>
      <c r="FS53" s="44">
        <f t="shared" si="598"/>
        <v>0</v>
      </c>
      <c r="FT53" s="44">
        <f t="shared" si="599"/>
        <v>0</v>
      </c>
      <c r="FU53" s="44">
        <f t="shared" si="600"/>
        <v>0</v>
      </c>
      <c r="FV53" s="44">
        <f t="shared" si="601"/>
        <v>0</v>
      </c>
      <c r="FW53" s="44">
        <f t="shared" si="602"/>
        <v>0</v>
      </c>
      <c r="FX53" s="44">
        <f t="shared" si="603"/>
        <v>0</v>
      </c>
      <c r="FY53" s="44">
        <f t="shared" si="604"/>
        <v>0</v>
      </c>
      <c r="FZ53" s="44">
        <f t="shared" si="605"/>
        <v>0</v>
      </c>
      <c r="GA53" s="44">
        <f t="shared" si="606"/>
        <v>0</v>
      </c>
      <c r="GB53" s="44">
        <f t="shared" si="607"/>
        <v>0</v>
      </c>
      <c r="GC53" s="44">
        <f t="shared" si="608"/>
        <v>0</v>
      </c>
      <c r="GD53" s="44">
        <f t="shared" si="609"/>
        <v>0</v>
      </c>
      <c r="GE53" s="44">
        <f t="shared" si="610"/>
        <v>0</v>
      </c>
      <c r="GF53" s="44">
        <f t="shared" si="611"/>
        <v>0</v>
      </c>
      <c r="GG53" s="44">
        <f t="shared" si="612"/>
        <v>0</v>
      </c>
      <c r="GH53" s="44">
        <f>SUM(FL53:GG53)</f>
        <v>15</v>
      </c>
      <c r="GI53" s="44">
        <f t="shared" si="613"/>
        <v>0</v>
      </c>
      <c r="GJ53" s="44">
        <f t="shared" si="614"/>
        <v>0</v>
      </c>
      <c r="GK53" s="44">
        <f t="shared" si="615"/>
        <v>0</v>
      </c>
      <c r="GL53" s="44">
        <f t="shared" si="616"/>
        <v>0</v>
      </c>
      <c r="GM53" s="44">
        <f t="shared" si="617"/>
        <v>16</v>
      </c>
      <c r="GN53" s="44">
        <f t="shared" si="618"/>
        <v>0</v>
      </c>
      <c r="GO53" s="44">
        <f t="shared" si="619"/>
        <v>0</v>
      </c>
      <c r="GP53" s="44">
        <f t="shared" si="620"/>
        <v>0</v>
      </c>
      <c r="GQ53" s="44">
        <f t="shared" si="621"/>
        <v>0</v>
      </c>
      <c r="GR53" s="44">
        <f t="shared" si="622"/>
        <v>0</v>
      </c>
      <c r="GS53" s="44">
        <f t="shared" si="623"/>
        <v>0</v>
      </c>
      <c r="GT53" s="44">
        <f t="shared" si="624"/>
        <v>0</v>
      </c>
      <c r="GU53" s="44">
        <f t="shared" si="625"/>
        <v>0</v>
      </c>
      <c r="GV53" s="44">
        <f t="shared" si="626"/>
        <v>0</v>
      </c>
      <c r="GW53" s="44">
        <f t="shared" si="627"/>
        <v>0</v>
      </c>
      <c r="GX53" s="44">
        <f t="shared" si="628"/>
        <v>0</v>
      </c>
      <c r="GY53" s="44">
        <f t="shared" si="629"/>
        <v>0</v>
      </c>
      <c r="GZ53" s="44">
        <f t="shared" si="630"/>
        <v>0</v>
      </c>
      <c r="HA53" s="44">
        <f t="shared" si="631"/>
        <v>0</v>
      </c>
      <c r="HB53" s="44">
        <f t="shared" si="632"/>
        <v>0</v>
      </c>
      <c r="HC53" s="44">
        <f t="shared" si="633"/>
        <v>0</v>
      </c>
      <c r="HD53" s="44">
        <f t="shared" si="634"/>
        <v>0</v>
      </c>
      <c r="HE53" s="44">
        <f>SUM(GI53:HD53)</f>
        <v>16</v>
      </c>
      <c r="HF53" s="44">
        <f t="shared" si="635"/>
        <v>0</v>
      </c>
      <c r="HG53" s="44">
        <f t="shared" si="636"/>
        <v>0</v>
      </c>
      <c r="HH53" s="44">
        <f t="shared" si="637"/>
        <v>0</v>
      </c>
      <c r="HI53" s="44">
        <f t="shared" si="638"/>
        <v>0</v>
      </c>
      <c r="HJ53" s="44">
        <f t="shared" si="639"/>
        <v>0</v>
      </c>
      <c r="HK53" s="44">
        <f t="shared" si="640"/>
        <v>88</v>
      </c>
      <c r="HL53" s="44">
        <f t="shared" si="641"/>
        <v>0</v>
      </c>
      <c r="HM53" s="44">
        <f t="shared" si="642"/>
        <v>0</v>
      </c>
      <c r="HN53" s="44">
        <f t="shared" si="643"/>
        <v>0</v>
      </c>
      <c r="HO53" s="44">
        <f t="shared" si="644"/>
        <v>0</v>
      </c>
      <c r="HP53" s="44">
        <f t="shared" si="645"/>
        <v>0</v>
      </c>
      <c r="HQ53" s="44">
        <f t="shared" si="646"/>
        <v>0</v>
      </c>
      <c r="HR53" s="44">
        <f t="shared" si="647"/>
        <v>0</v>
      </c>
      <c r="HS53" s="44">
        <f t="shared" si="648"/>
        <v>0</v>
      </c>
      <c r="HT53" s="44">
        <f t="shared" si="649"/>
        <v>0</v>
      </c>
      <c r="HU53" s="44">
        <f t="shared" si="650"/>
        <v>0</v>
      </c>
      <c r="HV53" s="44">
        <f t="shared" si="651"/>
        <v>0</v>
      </c>
      <c r="HW53" s="44">
        <f t="shared" si="652"/>
        <v>0</v>
      </c>
      <c r="HX53" s="44">
        <f t="shared" si="653"/>
        <v>0</v>
      </c>
      <c r="HY53" s="44">
        <f t="shared" si="654"/>
        <v>0</v>
      </c>
      <c r="HZ53" s="44">
        <f t="shared" si="655"/>
        <v>0</v>
      </c>
      <c r="IA53" s="44">
        <f t="shared" si="656"/>
        <v>0</v>
      </c>
      <c r="IB53" s="44">
        <f>SUM(HF53:IA53)</f>
        <v>88</v>
      </c>
      <c r="IC53" s="44">
        <f t="shared" si="657"/>
        <v>0</v>
      </c>
      <c r="ID53" s="44">
        <f t="shared" si="658"/>
        <v>0</v>
      </c>
      <c r="IE53" s="44">
        <f t="shared" si="659"/>
        <v>0</v>
      </c>
      <c r="IF53" s="44">
        <f t="shared" si="660"/>
        <v>0</v>
      </c>
      <c r="IG53" s="44">
        <f t="shared" si="661"/>
        <v>90</v>
      </c>
      <c r="IH53" s="44">
        <f t="shared" si="662"/>
        <v>0</v>
      </c>
      <c r="II53" s="44">
        <f t="shared" si="663"/>
        <v>0</v>
      </c>
      <c r="IJ53" s="44">
        <f t="shared" si="664"/>
        <v>0</v>
      </c>
      <c r="IK53" s="44">
        <f t="shared" si="665"/>
        <v>0</v>
      </c>
      <c r="IL53" s="44">
        <f t="shared" si="666"/>
        <v>0</v>
      </c>
      <c r="IM53" s="44">
        <f t="shared" si="667"/>
        <v>0</v>
      </c>
      <c r="IN53" s="44">
        <f t="shared" si="668"/>
        <v>0</v>
      </c>
      <c r="IO53" s="44">
        <f t="shared" si="669"/>
        <v>0</v>
      </c>
      <c r="IP53" s="44">
        <f t="shared" si="670"/>
        <v>0</v>
      </c>
      <c r="IQ53" s="44">
        <f t="shared" si="671"/>
        <v>0</v>
      </c>
      <c r="IR53" s="44">
        <f t="shared" si="672"/>
        <v>0</v>
      </c>
      <c r="IS53" s="44">
        <f t="shared" si="673"/>
        <v>0</v>
      </c>
      <c r="IT53" s="44">
        <f t="shared" si="674"/>
        <v>0</v>
      </c>
      <c r="IU53" s="44">
        <f t="shared" si="675"/>
        <v>0</v>
      </c>
      <c r="IV53" s="44">
        <f t="shared" si="676"/>
        <v>0</v>
      </c>
    </row>
    <row r="54" spans="1:256" s="3" customFormat="1" ht="99.75" customHeight="1" thickBot="1">
      <c r="A54" s="58">
        <v>16</v>
      </c>
      <c r="B54" s="68">
        <v>315</v>
      </c>
      <c r="C54" s="66" t="s">
        <v>98</v>
      </c>
      <c r="D54" s="58" t="s">
        <v>28</v>
      </c>
      <c r="E54" s="59" t="s">
        <v>99</v>
      </c>
      <c r="F54" s="60" t="s">
        <v>40</v>
      </c>
      <c r="G54" s="58" t="s">
        <v>49</v>
      </c>
      <c r="H54" s="46">
        <v>7</v>
      </c>
      <c r="I54" s="85">
        <f>IF(AND(H54&lt;=20,H54&gt;=1),IF(H54=1,25,IF(H54=2,22,IF(H54=3,20,IF(H54=4,18,21-H54)))),0)</f>
        <v>14</v>
      </c>
      <c r="J54" s="45">
        <v>6</v>
      </c>
      <c r="K54" s="85">
        <f>IF(AND(J54&lt;=20,J54&gt;=1),IF(J54=1,25,IF(J54=2,22,IF(J54=3,20,IF(J54=4,18,21-J54)))),0)</f>
        <v>15</v>
      </c>
      <c r="L54" s="46" t="s">
        <v>55</v>
      </c>
      <c r="M54" s="85">
        <f>IF(AND(L54&lt;=20,L54&gt;=1),IF(L54=1,25,IF(L54=2,22,IF(L54=3,20,IF(L54=4,18,21-L54)))),0)</f>
        <v>0</v>
      </c>
      <c r="N54" s="45" t="s">
        <v>55</v>
      </c>
      <c r="O54" s="85">
        <f>IF(AND(N54&lt;=20,N54&gt;=1),IF(N54=1,25,IF(N54=2,22,IF(N54=3,20,IF(N54=4,18,21-N54)))),0)</f>
        <v>0</v>
      </c>
      <c r="P54" s="46"/>
      <c r="Q54" s="85">
        <f t="shared" si="453"/>
        <v>0</v>
      </c>
      <c r="R54" s="45"/>
      <c r="S54" s="85">
        <f t="shared" si="454"/>
        <v>0</v>
      </c>
      <c r="T54" s="38">
        <f t="shared" si="455"/>
        <v>29</v>
      </c>
      <c r="U54" s="41">
        <f t="shared" si="456"/>
        <v>29</v>
      </c>
      <c r="V54" s="42"/>
      <c r="W54" s="43"/>
      <c r="X54" s="42">
        <f t="shared" si="457"/>
        <v>0</v>
      </c>
      <c r="Y54" s="42">
        <f t="shared" si="458"/>
        <v>0</v>
      </c>
      <c r="Z54" s="42">
        <f t="shared" si="459"/>
        <v>0</v>
      </c>
      <c r="AA54" s="42">
        <f t="shared" si="460"/>
        <v>0</v>
      </c>
      <c r="AB54" s="42">
        <f t="shared" si="461"/>
        <v>0</v>
      </c>
      <c r="AC54" s="42">
        <f t="shared" si="462"/>
        <v>0</v>
      </c>
      <c r="AD54" s="42">
        <f t="shared" si="463"/>
        <v>14</v>
      </c>
      <c r="AE54" s="42">
        <f t="shared" si="464"/>
        <v>0</v>
      </c>
      <c r="AF54" s="42">
        <f t="shared" si="465"/>
        <v>0</v>
      </c>
      <c r="AG54" s="42">
        <f t="shared" si="466"/>
        <v>0</v>
      </c>
      <c r="AH54" s="42">
        <f t="shared" si="467"/>
        <v>0</v>
      </c>
      <c r="AI54" s="42">
        <f t="shared" si="468"/>
        <v>0</v>
      </c>
      <c r="AJ54" s="42">
        <f t="shared" si="469"/>
        <v>0</v>
      </c>
      <c r="AK54" s="42">
        <f t="shared" si="470"/>
        <v>0</v>
      </c>
      <c r="AL54" s="42">
        <f t="shared" si="471"/>
        <v>0</v>
      </c>
      <c r="AM54" s="42">
        <f t="shared" si="472"/>
        <v>0</v>
      </c>
      <c r="AN54" s="42">
        <f t="shared" si="473"/>
        <v>0</v>
      </c>
      <c r="AO54" s="42">
        <f t="shared" si="474"/>
        <v>0</v>
      </c>
      <c r="AP54" s="42">
        <f t="shared" si="475"/>
        <v>0</v>
      </c>
      <c r="AQ54" s="42">
        <f t="shared" si="476"/>
        <v>0</v>
      </c>
      <c r="AR54" s="42">
        <f t="shared" si="477"/>
        <v>0</v>
      </c>
      <c r="AS54" s="42">
        <f t="shared" si="478"/>
        <v>0</v>
      </c>
      <c r="AT54" s="42">
        <f t="shared" si="479"/>
        <v>14</v>
      </c>
      <c r="AU54" s="42">
        <f t="shared" si="480"/>
        <v>0</v>
      </c>
      <c r="AV54" s="42">
        <f t="shared" si="481"/>
        <v>0</v>
      </c>
      <c r="AW54" s="42">
        <f t="shared" si="482"/>
        <v>0</v>
      </c>
      <c r="AX54" s="42">
        <f t="shared" si="483"/>
        <v>0</v>
      </c>
      <c r="AY54" s="42">
        <f t="shared" si="484"/>
        <v>0</v>
      </c>
      <c r="AZ54" s="42">
        <f t="shared" si="485"/>
        <v>15</v>
      </c>
      <c r="BA54" s="42">
        <f t="shared" si="486"/>
        <v>0</v>
      </c>
      <c r="BB54" s="42">
        <f t="shared" si="487"/>
        <v>0</v>
      </c>
      <c r="BC54" s="42">
        <f t="shared" si="488"/>
        <v>0</v>
      </c>
      <c r="BD54" s="42">
        <f t="shared" si="489"/>
        <v>0</v>
      </c>
      <c r="BE54" s="42">
        <f t="shared" si="490"/>
        <v>0</v>
      </c>
      <c r="BF54" s="42">
        <f t="shared" si="491"/>
        <v>0</v>
      </c>
      <c r="BG54" s="42">
        <f t="shared" si="492"/>
        <v>0</v>
      </c>
      <c r="BH54" s="42">
        <f t="shared" si="493"/>
        <v>0</v>
      </c>
      <c r="BI54" s="42">
        <f t="shared" si="494"/>
        <v>0</v>
      </c>
      <c r="BJ54" s="42">
        <f t="shared" si="495"/>
        <v>0</v>
      </c>
      <c r="BK54" s="42">
        <f t="shared" si="496"/>
        <v>0</v>
      </c>
      <c r="BL54" s="42">
        <f t="shared" si="497"/>
        <v>0</v>
      </c>
      <c r="BM54" s="42">
        <f t="shared" si="498"/>
        <v>0</v>
      </c>
      <c r="BN54" s="42">
        <f t="shared" si="499"/>
        <v>0</v>
      </c>
      <c r="BO54" s="42">
        <f t="shared" si="500"/>
        <v>0</v>
      </c>
      <c r="BP54" s="42">
        <f t="shared" si="501"/>
        <v>0</v>
      </c>
      <c r="BQ54" s="42">
        <f t="shared" si="502"/>
        <v>15</v>
      </c>
      <c r="BR54" s="42">
        <f t="shared" si="503"/>
        <v>0</v>
      </c>
      <c r="BS54" s="42">
        <f t="shared" si="504"/>
        <v>0</v>
      </c>
      <c r="BT54" s="42">
        <f t="shared" si="505"/>
        <v>0</v>
      </c>
      <c r="BU54" s="42">
        <f t="shared" si="506"/>
        <v>0</v>
      </c>
      <c r="BV54" s="42">
        <f t="shared" si="507"/>
        <v>0</v>
      </c>
      <c r="BW54" s="42">
        <f t="shared" si="508"/>
        <v>0</v>
      </c>
      <c r="BX54" s="42">
        <f t="shared" si="509"/>
        <v>34</v>
      </c>
      <c r="BY54" s="42">
        <f t="shared" si="510"/>
        <v>0</v>
      </c>
      <c r="BZ54" s="42">
        <f t="shared" si="511"/>
        <v>0</v>
      </c>
      <c r="CA54" s="42">
        <f t="shared" si="512"/>
        <v>0</v>
      </c>
      <c r="CB54" s="42">
        <f t="shared" si="513"/>
        <v>0</v>
      </c>
      <c r="CC54" s="42">
        <f t="shared" si="514"/>
        <v>0</v>
      </c>
      <c r="CD54" s="42">
        <f t="shared" si="515"/>
        <v>0</v>
      </c>
      <c r="CE54" s="42">
        <f t="shared" si="516"/>
        <v>0</v>
      </c>
      <c r="CF54" s="42">
        <f t="shared" si="517"/>
        <v>0</v>
      </c>
      <c r="CG54" s="42">
        <f t="shared" si="518"/>
        <v>0</v>
      </c>
      <c r="CH54" s="42">
        <f t="shared" si="519"/>
        <v>0</v>
      </c>
      <c r="CI54" s="42">
        <f t="shared" si="520"/>
        <v>0</v>
      </c>
      <c r="CJ54" s="42">
        <f t="shared" si="521"/>
        <v>0</v>
      </c>
      <c r="CK54" s="42">
        <f t="shared" si="522"/>
        <v>0</v>
      </c>
      <c r="CL54" s="42">
        <f t="shared" si="523"/>
        <v>0</v>
      </c>
      <c r="CM54" s="42">
        <f t="shared" si="524"/>
        <v>0</v>
      </c>
      <c r="CN54" s="42">
        <f t="shared" si="525"/>
        <v>0</v>
      </c>
      <c r="CO54" s="42">
        <f t="shared" si="526"/>
        <v>0</v>
      </c>
      <c r="CP54" s="42">
        <f t="shared" si="527"/>
        <v>0</v>
      </c>
      <c r="CQ54" s="42">
        <f t="shared" si="528"/>
        <v>0</v>
      </c>
      <c r="CR54" s="42">
        <f t="shared" si="529"/>
        <v>0</v>
      </c>
      <c r="CS54" s="42">
        <f t="shared" si="530"/>
        <v>0</v>
      </c>
      <c r="CT54" s="42">
        <f t="shared" si="531"/>
        <v>0</v>
      </c>
      <c r="CU54" s="42">
        <f t="shared" si="532"/>
        <v>0</v>
      </c>
      <c r="CV54" s="42">
        <f t="shared" si="533"/>
        <v>0</v>
      </c>
      <c r="CW54" s="42">
        <f t="shared" si="534"/>
        <v>0</v>
      </c>
      <c r="CX54" s="42">
        <f t="shared" si="535"/>
        <v>0</v>
      </c>
      <c r="CY54" s="42">
        <f t="shared" si="536"/>
        <v>0</v>
      </c>
      <c r="CZ54" s="42">
        <f t="shared" si="537"/>
        <v>0</v>
      </c>
      <c r="DA54" s="42">
        <f t="shared" si="538"/>
        <v>0</v>
      </c>
      <c r="DB54" s="42">
        <f t="shared" si="539"/>
        <v>0</v>
      </c>
      <c r="DC54" s="42">
        <f t="shared" si="540"/>
        <v>0</v>
      </c>
      <c r="DD54" s="42">
        <f t="shared" si="541"/>
        <v>0</v>
      </c>
      <c r="DE54" s="42">
        <f t="shared" si="542"/>
        <v>0</v>
      </c>
      <c r="DF54" s="42">
        <f t="shared" si="543"/>
        <v>0</v>
      </c>
      <c r="DG54" s="42">
        <f t="shared" si="544"/>
        <v>0</v>
      </c>
      <c r="DH54" s="42">
        <f t="shared" si="545"/>
        <v>34</v>
      </c>
      <c r="DI54" s="42">
        <f t="shared" si="546"/>
        <v>0</v>
      </c>
      <c r="DJ54" s="42">
        <f t="shared" si="547"/>
        <v>0</v>
      </c>
      <c r="DK54" s="42">
        <f t="shared" si="548"/>
        <v>0</v>
      </c>
      <c r="DL54" s="42">
        <f t="shared" si="549"/>
        <v>0</v>
      </c>
      <c r="DM54" s="42">
        <f t="shared" si="550"/>
        <v>0</v>
      </c>
      <c r="DN54" s="42">
        <f t="shared" si="551"/>
        <v>35</v>
      </c>
      <c r="DO54" s="42">
        <f t="shared" si="552"/>
        <v>0</v>
      </c>
      <c r="DP54" s="42">
        <f t="shared" si="553"/>
        <v>0</v>
      </c>
      <c r="DQ54" s="42">
        <f t="shared" si="554"/>
        <v>0</v>
      </c>
      <c r="DR54" s="42">
        <f t="shared" si="555"/>
        <v>0</v>
      </c>
      <c r="DS54" s="42">
        <f t="shared" si="556"/>
        <v>0</v>
      </c>
      <c r="DT54" s="42">
        <f t="shared" si="557"/>
        <v>0</v>
      </c>
      <c r="DU54" s="42">
        <f t="shared" si="558"/>
        <v>0</v>
      </c>
      <c r="DV54" s="42">
        <f t="shared" si="559"/>
        <v>0</v>
      </c>
      <c r="DW54" s="42">
        <f t="shared" si="560"/>
        <v>0</v>
      </c>
      <c r="DX54" s="42">
        <f t="shared" si="561"/>
        <v>0</v>
      </c>
      <c r="DY54" s="42">
        <f t="shared" si="562"/>
        <v>0</v>
      </c>
      <c r="DZ54" s="42">
        <f t="shared" si="563"/>
        <v>0</v>
      </c>
      <c r="EA54" s="42">
        <f t="shared" si="564"/>
        <v>0</v>
      </c>
      <c r="EB54" s="42">
        <f t="shared" si="565"/>
        <v>0</v>
      </c>
      <c r="EC54" s="42">
        <f t="shared" si="566"/>
        <v>0</v>
      </c>
      <c r="ED54" s="42">
        <f t="shared" si="567"/>
        <v>0</v>
      </c>
      <c r="EE54" s="42">
        <f t="shared" si="568"/>
        <v>0</v>
      </c>
      <c r="EF54" s="42">
        <f t="shared" si="569"/>
        <v>0</v>
      </c>
      <c r="EG54" s="42">
        <f t="shared" si="570"/>
        <v>0</v>
      </c>
      <c r="EH54" s="42">
        <f t="shared" si="571"/>
        <v>0</v>
      </c>
      <c r="EI54" s="42">
        <f t="shared" si="572"/>
        <v>0</v>
      </c>
      <c r="EJ54" s="42">
        <f t="shared" si="573"/>
        <v>0</v>
      </c>
      <c r="EK54" s="42">
        <f t="shared" si="574"/>
        <v>0</v>
      </c>
      <c r="EL54" s="42">
        <f t="shared" si="575"/>
        <v>0</v>
      </c>
      <c r="EM54" s="42">
        <f t="shared" si="576"/>
        <v>0</v>
      </c>
      <c r="EN54" s="42">
        <f t="shared" si="577"/>
        <v>0</v>
      </c>
      <c r="EO54" s="42">
        <f t="shared" si="578"/>
        <v>0</v>
      </c>
      <c r="EP54" s="42">
        <f t="shared" si="579"/>
        <v>0</v>
      </c>
      <c r="EQ54" s="42">
        <f t="shared" si="580"/>
        <v>0</v>
      </c>
      <c r="ER54" s="42">
        <f t="shared" si="581"/>
        <v>0</v>
      </c>
      <c r="ES54" s="42">
        <f t="shared" si="582"/>
        <v>0</v>
      </c>
      <c r="ET54" s="42">
        <f t="shared" si="583"/>
        <v>0</v>
      </c>
      <c r="EU54" s="42">
        <f t="shared" si="584"/>
        <v>0</v>
      </c>
      <c r="EV54" s="42">
        <f t="shared" si="585"/>
        <v>0</v>
      </c>
      <c r="EW54" s="42">
        <f t="shared" si="586"/>
        <v>0</v>
      </c>
      <c r="EX54" s="42">
        <f t="shared" si="587"/>
        <v>0</v>
      </c>
      <c r="EY54" s="42">
        <f>SUM(DI54:EX54)</f>
        <v>35</v>
      </c>
      <c r="EZ54" s="42"/>
      <c r="FA54" s="42">
        <f t="shared" si="588"/>
        <v>7</v>
      </c>
      <c r="FB54" s="42">
        <f t="shared" si="589"/>
        <v>6</v>
      </c>
      <c r="FC54" s="42"/>
      <c r="FD54" s="42">
        <f t="shared" si="590"/>
        <v>6</v>
      </c>
      <c r="FE54" s="42" t="e">
        <f>IF(T54=#REF!,IF(J54&lt;#REF!,#REF!,FI54),#REF!)</f>
        <v>#REF!</v>
      </c>
      <c r="FF54" s="42" t="e">
        <f>IF(T54=#REF!,IF(J54&lt;#REF!,0,1))</f>
        <v>#REF!</v>
      </c>
      <c r="FG54" s="42" t="e">
        <f>IF(AND(FD54&gt;=21,FD54&lt;&gt;0),FD54,IF(T54&lt;#REF!,"СТОП",FE54+FF54))</f>
        <v>#REF!</v>
      </c>
      <c r="FH54" s="42"/>
      <c r="FI54" s="42">
        <v>15</v>
      </c>
      <c r="FJ54" s="42">
        <v>16</v>
      </c>
      <c r="FK54" s="42"/>
      <c r="FL54" s="44">
        <f t="shared" si="591"/>
        <v>0</v>
      </c>
      <c r="FM54" s="44">
        <f t="shared" si="592"/>
        <v>0</v>
      </c>
      <c r="FN54" s="44">
        <f t="shared" si="593"/>
        <v>0</v>
      </c>
      <c r="FO54" s="44">
        <f t="shared" si="594"/>
        <v>0</v>
      </c>
      <c r="FP54" s="44">
        <f t="shared" si="595"/>
        <v>0</v>
      </c>
      <c r="FQ54" s="44">
        <f t="shared" si="596"/>
        <v>0</v>
      </c>
      <c r="FR54" s="44">
        <f t="shared" si="597"/>
        <v>14</v>
      </c>
      <c r="FS54" s="44">
        <f t="shared" si="598"/>
        <v>0</v>
      </c>
      <c r="FT54" s="44">
        <f t="shared" si="599"/>
        <v>0</v>
      </c>
      <c r="FU54" s="44">
        <f t="shared" si="600"/>
        <v>0</v>
      </c>
      <c r="FV54" s="44">
        <f t="shared" si="601"/>
        <v>0</v>
      </c>
      <c r="FW54" s="44">
        <f t="shared" si="602"/>
        <v>0</v>
      </c>
      <c r="FX54" s="44">
        <f t="shared" si="603"/>
        <v>0</v>
      </c>
      <c r="FY54" s="44">
        <f t="shared" si="604"/>
        <v>0</v>
      </c>
      <c r="FZ54" s="44">
        <f t="shared" si="605"/>
        <v>0</v>
      </c>
      <c r="GA54" s="44">
        <f t="shared" si="606"/>
        <v>0</v>
      </c>
      <c r="GB54" s="44">
        <f t="shared" si="607"/>
        <v>0</v>
      </c>
      <c r="GC54" s="44">
        <f t="shared" si="608"/>
        <v>0</v>
      </c>
      <c r="GD54" s="44">
        <f t="shared" si="609"/>
        <v>0</v>
      </c>
      <c r="GE54" s="44">
        <f t="shared" si="610"/>
        <v>0</v>
      </c>
      <c r="GF54" s="44">
        <f t="shared" si="611"/>
        <v>0</v>
      </c>
      <c r="GG54" s="44">
        <f t="shared" si="612"/>
        <v>0</v>
      </c>
      <c r="GH54" s="44">
        <f>SUM(FL54:GG54)</f>
        <v>14</v>
      </c>
      <c r="GI54" s="44">
        <f t="shared" si="613"/>
        <v>0</v>
      </c>
      <c r="GJ54" s="44">
        <f t="shared" si="614"/>
        <v>0</v>
      </c>
      <c r="GK54" s="44">
        <f t="shared" si="615"/>
        <v>0</v>
      </c>
      <c r="GL54" s="44">
        <f t="shared" si="616"/>
        <v>0</v>
      </c>
      <c r="GM54" s="44">
        <f t="shared" si="617"/>
        <v>0</v>
      </c>
      <c r="GN54" s="44">
        <f t="shared" si="618"/>
        <v>15</v>
      </c>
      <c r="GO54" s="44">
        <f t="shared" si="619"/>
        <v>0</v>
      </c>
      <c r="GP54" s="44">
        <f t="shared" si="620"/>
        <v>0</v>
      </c>
      <c r="GQ54" s="44">
        <f t="shared" si="621"/>
        <v>0</v>
      </c>
      <c r="GR54" s="44">
        <f t="shared" si="622"/>
        <v>0</v>
      </c>
      <c r="GS54" s="44">
        <f t="shared" si="623"/>
        <v>0</v>
      </c>
      <c r="GT54" s="44">
        <f t="shared" si="624"/>
        <v>0</v>
      </c>
      <c r="GU54" s="44">
        <f t="shared" si="625"/>
        <v>0</v>
      </c>
      <c r="GV54" s="44">
        <f t="shared" si="626"/>
        <v>0</v>
      </c>
      <c r="GW54" s="44">
        <f t="shared" si="627"/>
        <v>0</v>
      </c>
      <c r="GX54" s="44">
        <f t="shared" si="628"/>
        <v>0</v>
      </c>
      <c r="GY54" s="44">
        <f t="shared" si="629"/>
        <v>0</v>
      </c>
      <c r="GZ54" s="44">
        <f t="shared" si="630"/>
        <v>0</v>
      </c>
      <c r="HA54" s="44">
        <f t="shared" si="631"/>
        <v>0</v>
      </c>
      <c r="HB54" s="44">
        <f t="shared" si="632"/>
        <v>0</v>
      </c>
      <c r="HC54" s="44">
        <f t="shared" si="633"/>
        <v>0</v>
      </c>
      <c r="HD54" s="44">
        <f t="shared" si="634"/>
        <v>0</v>
      </c>
      <c r="HE54" s="44">
        <f>SUM(GI54:HD54)</f>
        <v>15</v>
      </c>
      <c r="HF54" s="44">
        <f t="shared" si="635"/>
        <v>0</v>
      </c>
      <c r="HG54" s="44">
        <f t="shared" si="636"/>
        <v>0</v>
      </c>
      <c r="HH54" s="44">
        <f t="shared" si="637"/>
        <v>0</v>
      </c>
      <c r="HI54" s="44">
        <f t="shared" si="638"/>
        <v>0</v>
      </c>
      <c r="HJ54" s="44">
        <f t="shared" si="639"/>
        <v>0</v>
      </c>
      <c r="HK54" s="44">
        <f t="shared" si="640"/>
        <v>0</v>
      </c>
      <c r="HL54" s="44">
        <f t="shared" si="641"/>
        <v>85</v>
      </c>
      <c r="HM54" s="44">
        <f t="shared" si="642"/>
        <v>0</v>
      </c>
      <c r="HN54" s="44">
        <f t="shared" si="643"/>
        <v>0</v>
      </c>
      <c r="HO54" s="44">
        <f t="shared" si="644"/>
        <v>0</v>
      </c>
      <c r="HP54" s="44">
        <f t="shared" si="645"/>
        <v>0</v>
      </c>
      <c r="HQ54" s="44">
        <f t="shared" si="646"/>
        <v>0</v>
      </c>
      <c r="HR54" s="44">
        <f t="shared" si="647"/>
        <v>0</v>
      </c>
      <c r="HS54" s="44">
        <f t="shared" si="648"/>
        <v>0</v>
      </c>
      <c r="HT54" s="44">
        <f t="shared" si="649"/>
        <v>0</v>
      </c>
      <c r="HU54" s="44">
        <f t="shared" si="650"/>
        <v>0</v>
      </c>
      <c r="HV54" s="44">
        <f t="shared" si="651"/>
        <v>0</v>
      </c>
      <c r="HW54" s="44">
        <f t="shared" si="652"/>
        <v>0</v>
      </c>
      <c r="HX54" s="44">
        <f t="shared" si="653"/>
        <v>0</v>
      </c>
      <c r="HY54" s="44">
        <f t="shared" si="654"/>
        <v>0</v>
      </c>
      <c r="HZ54" s="44">
        <f t="shared" si="655"/>
        <v>0</v>
      </c>
      <c r="IA54" s="44">
        <f t="shared" si="656"/>
        <v>0</v>
      </c>
      <c r="IB54" s="44">
        <f>SUM(HF54:IA54)</f>
        <v>85</v>
      </c>
      <c r="IC54" s="44">
        <f t="shared" si="657"/>
        <v>0</v>
      </c>
      <c r="ID54" s="44">
        <f t="shared" si="658"/>
        <v>0</v>
      </c>
      <c r="IE54" s="44">
        <f t="shared" si="659"/>
        <v>0</v>
      </c>
      <c r="IF54" s="44">
        <f t="shared" si="660"/>
        <v>0</v>
      </c>
      <c r="IG54" s="44">
        <f t="shared" si="661"/>
        <v>0</v>
      </c>
      <c r="IH54" s="44">
        <f t="shared" si="662"/>
        <v>88</v>
      </c>
      <c r="II54" s="44">
        <f t="shared" si="663"/>
        <v>0</v>
      </c>
      <c r="IJ54" s="44">
        <f t="shared" si="664"/>
        <v>0</v>
      </c>
      <c r="IK54" s="44">
        <f t="shared" si="665"/>
        <v>0</v>
      </c>
      <c r="IL54" s="44">
        <f t="shared" si="666"/>
        <v>0</v>
      </c>
      <c r="IM54" s="44">
        <f t="shared" si="667"/>
        <v>0</v>
      </c>
      <c r="IN54" s="44">
        <f t="shared" si="668"/>
        <v>0</v>
      </c>
      <c r="IO54" s="44">
        <f t="shared" si="669"/>
        <v>0</v>
      </c>
      <c r="IP54" s="44">
        <f t="shared" si="670"/>
        <v>0</v>
      </c>
      <c r="IQ54" s="44">
        <f t="shared" si="671"/>
        <v>0</v>
      </c>
      <c r="IR54" s="44">
        <f t="shared" si="672"/>
        <v>0</v>
      </c>
      <c r="IS54" s="44">
        <f t="shared" si="673"/>
        <v>0</v>
      </c>
      <c r="IT54" s="44">
        <f t="shared" si="674"/>
        <v>0</v>
      </c>
      <c r="IU54" s="44">
        <f t="shared" si="675"/>
        <v>0</v>
      </c>
      <c r="IV54" s="44">
        <f t="shared" si="676"/>
        <v>0</v>
      </c>
    </row>
    <row r="55" spans="1:256" s="3" customFormat="1" ht="99.75" customHeight="1" thickBot="1">
      <c r="A55" s="55">
        <v>17</v>
      </c>
      <c r="B55" s="68">
        <v>113</v>
      </c>
      <c r="C55" s="66" t="s">
        <v>121</v>
      </c>
      <c r="D55" s="58" t="s">
        <v>27</v>
      </c>
      <c r="E55" s="87" t="s">
        <v>122</v>
      </c>
      <c r="F55" s="60" t="s">
        <v>40</v>
      </c>
      <c r="G55" s="58" t="s">
        <v>44</v>
      </c>
      <c r="H55" s="46">
        <v>8</v>
      </c>
      <c r="I55" s="85">
        <f>IF(AND(H55&lt;=20,H55&gt;=1),IF(H55=1,25,IF(H55=2,22,IF(H55=3,20,IF(H55=4,18,21-H55)))),0)</f>
        <v>13</v>
      </c>
      <c r="J55" s="45">
        <v>10</v>
      </c>
      <c r="K55" s="85">
        <f>IF(AND(J55&lt;=20,J55&gt;=1),IF(J55=1,25,IF(J55=2,22,IF(J55=3,20,IF(J55=4,18,21-J55)))),0)</f>
        <v>11</v>
      </c>
      <c r="L55" s="46" t="s">
        <v>55</v>
      </c>
      <c r="M55" s="85">
        <f>IF(AND(L55&lt;=20,L55&gt;=1),IF(L55=1,25,IF(L55=2,22,IF(L55=3,20,IF(L55=4,18,21-L55)))),0)</f>
        <v>0</v>
      </c>
      <c r="N55" s="45" t="s">
        <v>55</v>
      </c>
      <c r="O55" s="85">
        <f>IF(AND(N55&lt;=20,N55&gt;=1),IF(N55=1,25,IF(N55=2,22,IF(N55=3,20,IF(N55=4,18,21-N55)))),0)</f>
        <v>0</v>
      </c>
      <c r="P55" s="46"/>
      <c r="Q55" s="85">
        <f t="shared" si="453"/>
        <v>0</v>
      </c>
      <c r="R55" s="45"/>
      <c r="S55" s="85">
        <f t="shared" si="454"/>
        <v>0</v>
      </c>
      <c r="T55" s="38">
        <f t="shared" si="455"/>
        <v>24</v>
      </c>
      <c r="U55" s="41">
        <f t="shared" si="456"/>
        <v>24</v>
      </c>
      <c r="V55" s="42"/>
      <c r="W55" s="43"/>
      <c r="X55" s="42">
        <f t="shared" si="457"/>
        <v>0</v>
      </c>
      <c r="Y55" s="42">
        <f t="shared" si="458"/>
        <v>0</v>
      </c>
      <c r="Z55" s="42">
        <f t="shared" si="459"/>
        <v>0</v>
      </c>
      <c r="AA55" s="42">
        <f t="shared" si="460"/>
        <v>0</v>
      </c>
      <c r="AB55" s="42">
        <f t="shared" si="461"/>
        <v>0</v>
      </c>
      <c r="AC55" s="42">
        <f t="shared" si="462"/>
        <v>0</v>
      </c>
      <c r="AD55" s="42">
        <f t="shared" si="463"/>
        <v>0</v>
      </c>
      <c r="AE55" s="42">
        <f t="shared" si="464"/>
        <v>13</v>
      </c>
      <c r="AF55" s="42">
        <f t="shared" si="465"/>
        <v>0</v>
      </c>
      <c r="AG55" s="42">
        <f t="shared" si="466"/>
        <v>0</v>
      </c>
      <c r="AH55" s="42">
        <f t="shared" si="467"/>
        <v>0</v>
      </c>
      <c r="AI55" s="42">
        <f t="shared" si="468"/>
        <v>0</v>
      </c>
      <c r="AJ55" s="42">
        <f t="shared" si="469"/>
        <v>0</v>
      </c>
      <c r="AK55" s="42">
        <f t="shared" si="470"/>
        <v>0</v>
      </c>
      <c r="AL55" s="42">
        <f t="shared" si="471"/>
        <v>0</v>
      </c>
      <c r="AM55" s="42">
        <f t="shared" si="472"/>
        <v>0</v>
      </c>
      <c r="AN55" s="42">
        <f t="shared" si="473"/>
        <v>0</v>
      </c>
      <c r="AO55" s="42">
        <f t="shared" si="474"/>
        <v>0</v>
      </c>
      <c r="AP55" s="42">
        <f t="shared" si="475"/>
        <v>0</v>
      </c>
      <c r="AQ55" s="42">
        <f t="shared" si="476"/>
        <v>0</v>
      </c>
      <c r="AR55" s="42">
        <f t="shared" si="477"/>
        <v>0</v>
      </c>
      <c r="AS55" s="42">
        <f t="shared" si="478"/>
        <v>0</v>
      </c>
      <c r="AT55" s="42">
        <f t="shared" si="479"/>
        <v>13</v>
      </c>
      <c r="AU55" s="42">
        <f t="shared" si="480"/>
        <v>0</v>
      </c>
      <c r="AV55" s="42">
        <f t="shared" si="481"/>
        <v>0</v>
      </c>
      <c r="AW55" s="42">
        <f t="shared" si="482"/>
        <v>0</v>
      </c>
      <c r="AX55" s="42">
        <f t="shared" si="483"/>
        <v>0</v>
      </c>
      <c r="AY55" s="42">
        <f t="shared" si="484"/>
        <v>0</v>
      </c>
      <c r="AZ55" s="42">
        <f t="shared" si="485"/>
        <v>0</v>
      </c>
      <c r="BA55" s="42">
        <f t="shared" si="486"/>
        <v>0</v>
      </c>
      <c r="BB55" s="42">
        <f t="shared" si="487"/>
        <v>0</v>
      </c>
      <c r="BC55" s="42">
        <f t="shared" si="488"/>
        <v>0</v>
      </c>
      <c r="BD55" s="42">
        <f t="shared" si="489"/>
        <v>11</v>
      </c>
      <c r="BE55" s="42">
        <f t="shared" si="490"/>
        <v>0</v>
      </c>
      <c r="BF55" s="42">
        <f t="shared" si="491"/>
        <v>0</v>
      </c>
      <c r="BG55" s="42">
        <f t="shared" si="492"/>
        <v>0</v>
      </c>
      <c r="BH55" s="42">
        <f t="shared" si="493"/>
        <v>0</v>
      </c>
      <c r="BI55" s="42">
        <f t="shared" si="494"/>
        <v>0</v>
      </c>
      <c r="BJ55" s="42">
        <f t="shared" si="495"/>
        <v>0</v>
      </c>
      <c r="BK55" s="42">
        <f t="shared" si="496"/>
        <v>0</v>
      </c>
      <c r="BL55" s="42">
        <f t="shared" si="497"/>
        <v>0</v>
      </c>
      <c r="BM55" s="42">
        <f t="shared" si="498"/>
        <v>0</v>
      </c>
      <c r="BN55" s="42">
        <f t="shared" si="499"/>
        <v>0</v>
      </c>
      <c r="BO55" s="42">
        <f t="shared" si="500"/>
        <v>0</v>
      </c>
      <c r="BP55" s="42">
        <f t="shared" si="501"/>
        <v>0</v>
      </c>
      <c r="BQ55" s="42">
        <f t="shared" si="502"/>
        <v>11</v>
      </c>
      <c r="BR55" s="42">
        <f t="shared" si="503"/>
        <v>0</v>
      </c>
      <c r="BS55" s="42">
        <f t="shared" si="504"/>
        <v>0</v>
      </c>
      <c r="BT55" s="42">
        <f t="shared" si="505"/>
        <v>0</v>
      </c>
      <c r="BU55" s="42">
        <f t="shared" si="506"/>
        <v>0</v>
      </c>
      <c r="BV55" s="42">
        <f t="shared" si="507"/>
        <v>0</v>
      </c>
      <c r="BW55" s="42">
        <f t="shared" si="508"/>
        <v>0</v>
      </c>
      <c r="BX55" s="42">
        <f t="shared" si="509"/>
        <v>0</v>
      </c>
      <c r="BY55" s="42">
        <f t="shared" si="510"/>
        <v>33</v>
      </c>
      <c r="BZ55" s="42">
        <f t="shared" si="511"/>
        <v>0</v>
      </c>
      <c r="CA55" s="42">
        <f t="shared" si="512"/>
        <v>0</v>
      </c>
      <c r="CB55" s="42">
        <f t="shared" si="513"/>
        <v>0</v>
      </c>
      <c r="CC55" s="42">
        <f t="shared" si="514"/>
        <v>0</v>
      </c>
      <c r="CD55" s="42">
        <f t="shared" si="515"/>
        <v>0</v>
      </c>
      <c r="CE55" s="42">
        <f t="shared" si="516"/>
        <v>0</v>
      </c>
      <c r="CF55" s="42">
        <f t="shared" si="517"/>
        <v>0</v>
      </c>
      <c r="CG55" s="42">
        <f t="shared" si="518"/>
        <v>0</v>
      </c>
      <c r="CH55" s="42">
        <f t="shared" si="519"/>
        <v>0</v>
      </c>
      <c r="CI55" s="42">
        <f t="shared" si="520"/>
        <v>0</v>
      </c>
      <c r="CJ55" s="42">
        <f t="shared" si="521"/>
        <v>0</v>
      </c>
      <c r="CK55" s="42">
        <f t="shared" si="522"/>
        <v>0</v>
      </c>
      <c r="CL55" s="42">
        <f t="shared" si="523"/>
        <v>0</v>
      </c>
      <c r="CM55" s="42">
        <f t="shared" si="524"/>
        <v>0</v>
      </c>
      <c r="CN55" s="42">
        <f t="shared" si="525"/>
        <v>0</v>
      </c>
      <c r="CO55" s="42">
        <f t="shared" si="526"/>
        <v>0</v>
      </c>
      <c r="CP55" s="42">
        <f t="shared" si="527"/>
        <v>0</v>
      </c>
      <c r="CQ55" s="42">
        <f t="shared" si="528"/>
        <v>0</v>
      </c>
      <c r="CR55" s="42">
        <f t="shared" si="529"/>
        <v>0</v>
      </c>
      <c r="CS55" s="42">
        <f t="shared" si="530"/>
        <v>0</v>
      </c>
      <c r="CT55" s="42">
        <f t="shared" si="531"/>
        <v>0</v>
      </c>
      <c r="CU55" s="42">
        <f t="shared" si="532"/>
        <v>0</v>
      </c>
      <c r="CV55" s="42">
        <f t="shared" si="533"/>
        <v>0</v>
      </c>
      <c r="CW55" s="42">
        <f t="shared" si="534"/>
        <v>0</v>
      </c>
      <c r="CX55" s="42">
        <f t="shared" si="535"/>
        <v>0</v>
      </c>
      <c r="CY55" s="42">
        <f t="shared" si="536"/>
        <v>0</v>
      </c>
      <c r="CZ55" s="42">
        <f t="shared" si="537"/>
        <v>0</v>
      </c>
      <c r="DA55" s="42">
        <f t="shared" si="538"/>
        <v>0</v>
      </c>
      <c r="DB55" s="42">
        <f t="shared" si="539"/>
        <v>0</v>
      </c>
      <c r="DC55" s="42">
        <f t="shared" si="540"/>
        <v>0</v>
      </c>
      <c r="DD55" s="42">
        <f t="shared" si="541"/>
        <v>0</v>
      </c>
      <c r="DE55" s="42">
        <f t="shared" si="542"/>
        <v>0</v>
      </c>
      <c r="DF55" s="42">
        <f t="shared" si="543"/>
        <v>0</v>
      </c>
      <c r="DG55" s="42">
        <f t="shared" si="544"/>
        <v>0</v>
      </c>
      <c r="DH55" s="42">
        <f t="shared" si="545"/>
        <v>33</v>
      </c>
      <c r="DI55" s="42">
        <f t="shared" si="546"/>
        <v>0</v>
      </c>
      <c r="DJ55" s="42">
        <f t="shared" si="547"/>
        <v>0</v>
      </c>
      <c r="DK55" s="42">
        <f t="shared" si="548"/>
        <v>0</v>
      </c>
      <c r="DL55" s="42">
        <f t="shared" si="549"/>
        <v>0</v>
      </c>
      <c r="DM55" s="42">
        <f t="shared" si="550"/>
        <v>0</v>
      </c>
      <c r="DN55" s="42">
        <f t="shared" si="551"/>
        <v>0</v>
      </c>
      <c r="DO55" s="42">
        <f t="shared" si="552"/>
        <v>0</v>
      </c>
      <c r="DP55" s="42">
        <f t="shared" si="553"/>
        <v>0</v>
      </c>
      <c r="DQ55" s="42">
        <f t="shared" si="554"/>
        <v>0</v>
      </c>
      <c r="DR55" s="42">
        <f t="shared" si="555"/>
        <v>31</v>
      </c>
      <c r="DS55" s="42">
        <f t="shared" si="556"/>
        <v>0</v>
      </c>
      <c r="DT55" s="42">
        <f t="shared" si="557"/>
        <v>0</v>
      </c>
      <c r="DU55" s="42">
        <f t="shared" si="558"/>
        <v>0</v>
      </c>
      <c r="DV55" s="42">
        <f t="shared" si="559"/>
        <v>0</v>
      </c>
      <c r="DW55" s="42">
        <f t="shared" si="560"/>
        <v>0</v>
      </c>
      <c r="DX55" s="42">
        <f t="shared" si="561"/>
        <v>0</v>
      </c>
      <c r="DY55" s="42">
        <f t="shared" si="562"/>
        <v>0</v>
      </c>
      <c r="DZ55" s="42">
        <f t="shared" si="563"/>
        <v>0</v>
      </c>
      <c r="EA55" s="42">
        <f t="shared" si="564"/>
        <v>0</v>
      </c>
      <c r="EB55" s="42">
        <f t="shared" si="565"/>
        <v>0</v>
      </c>
      <c r="EC55" s="42">
        <f t="shared" si="566"/>
        <v>0</v>
      </c>
      <c r="ED55" s="42">
        <f t="shared" si="567"/>
        <v>0</v>
      </c>
      <c r="EE55" s="42">
        <f t="shared" si="568"/>
        <v>0</v>
      </c>
      <c r="EF55" s="42">
        <f t="shared" si="569"/>
        <v>0</v>
      </c>
      <c r="EG55" s="42">
        <f t="shared" si="570"/>
        <v>0</v>
      </c>
      <c r="EH55" s="42">
        <f t="shared" si="571"/>
        <v>0</v>
      </c>
      <c r="EI55" s="42">
        <f t="shared" si="572"/>
        <v>0</v>
      </c>
      <c r="EJ55" s="42">
        <f t="shared" si="573"/>
        <v>0</v>
      </c>
      <c r="EK55" s="42">
        <f t="shared" si="574"/>
        <v>0</v>
      </c>
      <c r="EL55" s="42">
        <f t="shared" si="575"/>
        <v>0</v>
      </c>
      <c r="EM55" s="42">
        <f t="shared" si="576"/>
        <v>0</v>
      </c>
      <c r="EN55" s="42">
        <f t="shared" si="577"/>
        <v>0</v>
      </c>
      <c r="EO55" s="42">
        <f t="shared" si="578"/>
        <v>0</v>
      </c>
      <c r="EP55" s="42">
        <f t="shared" si="579"/>
        <v>0</v>
      </c>
      <c r="EQ55" s="42">
        <f t="shared" si="580"/>
        <v>0</v>
      </c>
      <c r="ER55" s="42">
        <f t="shared" si="581"/>
        <v>0</v>
      </c>
      <c r="ES55" s="42">
        <f t="shared" si="582"/>
        <v>0</v>
      </c>
      <c r="ET55" s="42">
        <f t="shared" si="583"/>
        <v>0</v>
      </c>
      <c r="EU55" s="42">
        <f t="shared" si="584"/>
        <v>0</v>
      </c>
      <c r="EV55" s="42">
        <f t="shared" si="585"/>
        <v>0</v>
      </c>
      <c r="EW55" s="42">
        <f t="shared" si="586"/>
        <v>0</v>
      </c>
      <c r="EX55" s="42">
        <f t="shared" si="587"/>
        <v>0</v>
      </c>
      <c r="EY55" s="42">
        <f>SUM(DI55:EX55)</f>
        <v>31</v>
      </c>
      <c r="EZ55" s="42"/>
      <c r="FA55" s="42">
        <f t="shared" si="588"/>
        <v>8</v>
      </c>
      <c r="FB55" s="42">
        <f t="shared" si="589"/>
        <v>10</v>
      </c>
      <c r="FC55" s="42"/>
      <c r="FD55" s="42">
        <f t="shared" si="590"/>
        <v>8</v>
      </c>
      <c r="FE55" s="42" t="e">
        <f>IF(T55=#REF!,IF(J55&lt;#REF!,#REF!,FI55),#REF!)</f>
        <v>#REF!</v>
      </c>
      <c r="FF55" s="42" t="e">
        <f>IF(T55=#REF!,IF(J55&lt;#REF!,0,1))</f>
        <v>#REF!</v>
      </c>
      <c r="FG55" s="42" t="e">
        <f>IF(AND(FD55&gt;=21,FD55&lt;&gt;0),FD55,IF(T55&lt;#REF!,"СТОП",FE55+FF55))</f>
        <v>#REF!</v>
      </c>
      <c r="FH55" s="42"/>
      <c r="FI55" s="42">
        <v>15</v>
      </c>
      <c r="FJ55" s="42">
        <v>16</v>
      </c>
      <c r="FK55" s="42"/>
      <c r="FL55" s="44">
        <f t="shared" si="591"/>
        <v>0</v>
      </c>
      <c r="FM55" s="44">
        <f t="shared" si="592"/>
        <v>0</v>
      </c>
      <c r="FN55" s="44">
        <f t="shared" si="593"/>
        <v>0</v>
      </c>
      <c r="FO55" s="44">
        <f t="shared" si="594"/>
        <v>0</v>
      </c>
      <c r="FP55" s="44">
        <f t="shared" si="595"/>
        <v>0</v>
      </c>
      <c r="FQ55" s="44">
        <f t="shared" si="596"/>
        <v>0</v>
      </c>
      <c r="FR55" s="44">
        <f t="shared" si="597"/>
        <v>0</v>
      </c>
      <c r="FS55" s="44">
        <f t="shared" si="598"/>
        <v>13</v>
      </c>
      <c r="FT55" s="44">
        <f t="shared" si="599"/>
        <v>0</v>
      </c>
      <c r="FU55" s="44">
        <f t="shared" si="600"/>
        <v>0</v>
      </c>
      <c r="FV55" s="44">
        <f t="shared" si="601"/>
        <v>0</v>
      </c>
      <c r="FW55" s="44">
        <f t="shared" si="602"/>
        <v>0</v>
      </c>
      <c r="FX55" s="44">
        <f t="shared" si="603"/>
        <v>0</v>
      </c>
      <c r="FY55" s="44">
        <f t="shared" si="604"/>
        <v>0</v>
      </c>
      <c r="FZ55" s="44">
        <f t="shared" si="605"/>
        <v>0</v>
      </c>
      <c r="GA55" s="44">
        <f t="shared" si="606"/>
        <v>0</v>
      </c>
      <c r="GB55" s="44">
        <f t="shared" si="607"/>
        <v>0</v>
      </c>
      <c r="GC55" s="44">
        <f t="shared" si="608"/>
        <v>0</v>
      </c>
      <c r="GD55" s="44">
        <f t="shared" si="609"/>
        <v>0</v>
      </c>
      <c r="GE55" s="44">
        <f t="shared" si="610"/>
        <v>0</v>
      </c>
      <c r="GF55" s="44">
        <f t="shared" si="611"/>
        <v>0</v>
      </c>
      <c r="GG55" s="44">
        <f t="shared" si="612"/>
        <v>0</v>
      </c>
      <c r="GH55" s="44">
        <f>SUM(FL55:GG55)</f>
        <v>13</v>
      </c>
      <c r="GI55" s="44">
        <f t="shared" si="613"/>
        <v>0</v>
      </c>
      <c r="GJ55" s="44">
        <f t="shared" si="614"/>
        <v>0</v>
      </c>
      <c r="GK55" s="44">
        <f t="shared" si="615"/>
        <v>0</v>
      </c>
      <c r="GL55" s="44">
        <f t="shared" si="616"/>
        <v>0</v>
      </c>
      <c r="GM55" s="44">
        <f t="shared" si="617"/>
        <v>0</v>
      </c>
      <c r="GN55" s="44">
        <f t="shared" si="618"/>
        <v>0</v>
      </c>
      <c r="GO55" s="44">
        <f t="shared" si="619"/>
        <v>0</v>
      </c>
      <c r="GP55" s="44">
        <f t="shared" si="620"/>
        <v>0</v>
      </c>
      <c r="GQ55" s="44">
        <f t="shared" si="621"/>
        <v>0</v>
      </c>
      <c r="GR55" s="44">
        <f t="shared" si="622"/>
        <v>11</v>
      </c>
      <c r="GS55" s="44">
        <f t="shared" si="623"/>
        <v>0</v>
      </c>
      <c r="GT55" s="44">
        <f t="shared" si="624"/>
        <v>0</v>
      </c>
      <c r="GU55" s="44">
        <f t="shared" si="625"/>
        <v>0</v>
      </c>
      <c r="GV55" s="44">
        <f t="shared" si="626"/>
        <v>0</v>
      </c>
      <c r="GW55" s="44">
        <f t="shared" si="627"/>
        <v>0</v>
      </c>
      <c r="GX55" s="44">
        <f t="shared" si="628"/>
        <v>0</v>
      </c>
      <c r="GY55" s="44">
        <f t="shared" si="629"/>
        <v>0</v>
      </c>
      <c r="GZ55" s="44">
        <f t="shared" si="630"/>
        <v>0</v>
      </c>
      <c r="HA55" s="44">
        <f t="shared" si="631"/>
        <v>0</v>
      </c>
      <c r="HB55" s="44">
        <f t="shared" si="632"/>
        <v>0</v>
      </c>
      <c r="HC55" s="44">
        <f t="shared" si="633"/>
        <v>0</v>
      </c>
      <c r="HD55" s="44">
        <f t="shared" si="634"/>
        <v>0</v>
      </c>
      <c r="HE55" s="44">
        <f>SUM(GI55:HD55)</f>
        <v>11</v>
      </c>
      <c r="HF55" s="44">
        <f t="shared" si="635"/>
        <v>0</v>
      </c>
      <c r="HG55" s="44">
        <f t="shared" si="636"/>
        <v>0</v>
      </c>
      <c r="HH55" s="44">
        <f t="shared" si="637"/>
        <v>0</v>
      </c>
      <c r="HI55" s="44">
        <f t="shared" si="638"/>
        <v>0</v>
      </c>
      <c r="HJ55" s="44">
        <f t="shared" si="639"/>
        <v>0</v>
      </c>
      <c r="HK55" s="44">
        <f t="shared" si="640"/>
        <v>0</v>
      </c>
      <c r="HL55" s="44">
        <f t="shared" si="641"/>
        <v>0</v>
      </c>
      <c r="HM55" s="44">
        <f t="shared" si="642"/>
        <v>83</v>
      </c>
      <c r="HN55" s="44">
        <f t="shared" si="643"/>
        <v>0</v>
      </c>
      <c r="HO55" s="44">
        <f t="shared" si="644"/>
        <v>0</v>
      </c>
      <c r="HP55" s="44">
        <f t="shared" si="645"/>
        <v>0</v>
      </c>
      <c r="HQ55" s="44">
        <f t="shared" si="646"/>
        <v>0</v>
      </c>
      <c r="HR55" s="44">
        <f t="shared" si="647"/>
        <v>0</v>
      </c>
      <c r="HS55" s="44">
        <f t="shared" si="648"/>
        <v>0</v>
      </c>
      <c r="HT55" s="44">
        <f t="shared" si="649"/>
        <v>0</v>
      </c>
      <c r="HU55" s="44">
        <f t="shared" si="650"/>
        <v>0</v>
      </c>
      <c r="HV55" s="44">
        <f t="shared" si="651"/>
        <v>0</v>
      </c>
      <c r="HW55" s="44">
        <f t="shared" si="652"/>
        <v>0</v>
      </c>
      <c r="HX55" s="44">
        <f t="shared" si="653"/>
        <v>0</v>
      </c>
      <c r="HY55" s="44">
        <f t="shared" si="654"/>
        <v>0</v>
      </c>
      <c r="HZ55" s="44">
        <f t="shared" si="655"/>
        <v>0</v>
      </c>
      <c r="IA55" s="44">
        <f t="shared" si="656"/>
        <v>0</v>
      </c>
      <c r="IB55" s="44">
        <f>SUM(HF55:IA55)</f>
        <v>83</v>
      </c>
      <c r="IC55" s="44">
        <f t="shared" si="657"/>
        <v>0</v>
      </c>
      <c r="ID55" s="44">
        <f t="shared" si="658"/>
        <v>0</v>
      </c>
      <c r="IE55" s="44">
        <f t="shared" si="659"/>
        <v>0</v>
      </c>
      <c r="IF55" s="44">
        <f t="shared" si="660"/>
        <v>0</v>
      </c>
      <c r="IG55" s="44">
        <f t="shared" si="661"/>
        <v>0</v>
      </c>
      <c r="IH55" s="44">
        <f t="shared" si="662"/>
        <v>0</v>
      </c>
      <c r="II55" s="44">
        <f t="shared" si="663"/>
        <v>0</v>
      </c>
      <c r="IJ55" s="44">
        <f t="shared" si="664"/>
        <v>0</v>
      </c>
      <c r="IK55" s="44">
        <f t="shared" si="665"/>
        <v>0</v>
      </c>
      <c r="IL55" s="44">
        <f t="shared" si="666"/>
        <v>78</v>
      </c>
      <c r="IM55" s="44">
        <f t="shared" si="667"/>
        <v>0</v>
      </c>
      <c r="IN55" s="44">
        <f t="shared" si="668"/>
        <v>0</v>
      </c>
      <c r="IO55" s="44">
        <f t="shared" si="669"/>
        <v>0</v>
      </c>
      <c r="IP55" s="44">
        <f t="shared" si="670"/>
        <v>0</v>
      </c>
      <c r="IQ55" s="44">
        <f t="shared" si="671"/>
        <v>0</v>
      </c>
      <c r="IR55" s="44">
        <f t="shared" si="672"/>
        <v>0</v>
      </c>
      <c r="IS55" s="44">
        <f t="shared" si="673"/>
        <v>0</v>
      </c>
      <c r="IT55" s="44">
        <f t="shared" si="674"/>
        <v>0</v>
      </c>
      <c r="IU55" s="44">
        <f t="shared" si="675"/>
        <v>0</v>
      </c>
      <c r="IV55" s="44">
        <f t="shared" si="676"/>
        <v>0</v>
      </c>
    </row>
    <row r="56" spans="1:256" s="3" customFormat="1" ht="99.75" customHeight="1" thickBot="1">
      <c r="A56" s="58">
        <v>18</v>
      </c>
      <c r="B56" s="68">
        <v>189</v>
      </c>
      <c r="C56" s="66" t="s">
        <v>131</v>
      </c>
      <c r="D56" s="58" t="s">
        <v>26</v>
      </c>
      <c r="E56" s="59" t="s">
        <v>37</v>
      </c>
      <c r="F56" s="60" t="s">
        <v>38</v>
      </c>
      <c r="G56" s="58" t="s">
        <v>42</v>
      </c>
      <c r="H56" s="46" t="s">
        <v>4</v>
      </c>
      <c r="I56" s="85">
        <f>IF(AND(H56&lt;=20,H56&gt;=1),IF(H56=1,25,IF(H56=2,22,IF(H56=3,20,IF(H56=4,18,21-H56)))),0)</f>
        <v>0</v>
      </c>
      <c r="J56" s="45" t="s">
        <v>118</v>
      </c>
      <c r="K56" s="85">
        <f>IF(AND(J56&lt;=20,J56&gt;=1),IF(J56=1,25,IF(J56=2,22,IF(J56=3,20,IF(J56=4,18,21-J56)))),0)</f>
        <v>0</v>
      </c>
      <c r="L56" s="46">
        <v>8</v>
      </c>
      <c r="M56" s="85">
        <f>IF(AND(L56&lt;=20,L56&gt;=1),IF(L56=1,25,IF(L56=2,22,IF(L56=3,20,IF(L56=4,18,21-L56)))),0)</f>
        <v>13</v>
      </c>
      <c r="N56" s="45">
        <v>10</v>
      </c>
      <c r="O56" s="85">
        <f>IF(AND(N56&lt;=20,N56&gt;=1),IF(N56=1,25,IF(N56=2,22,IF(N56=3,20,IF(N56=4,18,21-N56)))),0)</f>
        <v>11</v>
      </c>
      <c r="P56" s="46"/>
      <c r="Q56" s="85">
        <f t="shared" si="453"/>
        <v>0</v>
      </c>
      <c r="R56" s="45"/>
      <c r="S56" s="85">
        <f t="shared" si="454"/>
        <v>0</v>
      </c>
      <c r="T56" s="38">
        <f t="shared" si="455"/>
        <v>24</v>
      </c>
      <c r="U56" s="41">
        <f t="shared" si="456"/>
        <v>0</v>
      </c>
      <c r="V56" s="42"/>
      <c r="W56" s="43"/>
      <c r="X56" s="42">
        <f t="shared" si="457"/>
        <v>0</v>
      </c>
      <c r="Y56" s="42">
        <f t="shared" si="458"/>
        <v>0</v>
      </c>
      <c r="Z56" s="42">
        <f t="shared" si="459"/>
        <v>0</v>
      </c>
      <c r="AA56" s="42">
        <f t="shared" si="460"/>
        <v>0</v>
      </c>
      <c r="AB56" s="42">
        <f t="shared" si="461"/>
        <v>0</v>
      </c>
      <c r="AC56" s="42">
        <f t="shared" si="462"/>
        <v>0</v>
      </c>
      <c r="AD56" s="42">
        <f t="shared" si="463"/>
        <v>0</v>
      </c>
      <c r="AE56" s="42">
        <f t="shared" si="464"/>
        <v>0</v>
      </c>
      <c r="AF56" s="42">
        <f t="shared" si="465"/>
        <v>0</v>
      </c>
      <c r="AG56" s="42">
        <f t="shared" si="466"/>
        <v>0</v>
      </c>
      <c r="AH56" s="42">
        <f t="shared" si="467"/>
        <v>0</v>
      </c>
      <c r="AI56" s="42">
        <f t="shared" si="468"/>
        <v>0</v>
      </c>
      <c r="AJ56" s="42">
        <f t="shared" si="469"/>
        <v>0</v>
      </c>
      <c r="AK56" s="42">
        <f t="shared" si="470"/>
        <v>0</v>
      </c>
      <c r="AL56" s="42">
        <f t="shared" si="471"/>
        <v>0</v>
      </c>
      <c r="AM56" s="42">
        <f t="shared" si="472"/>
        <v>0</v>
      </c>
      <c r="AN56" s="42">
        <f t="shared" si="473"/>
        <v>0</v>
      </c>
      <c r="AO56" s="42">
        <f t="shared" si="474"/>
        <v>0</v>
      </c>
      <c r="AP56" s="42">
        <f t="shared" si="475"/>
        <v>0</v>
      </c>
      <c r="AQ56" s="42">
        <f t="shared" si="476"/>
        <v>0</v>
      </c>
      <c r="AR56" s="42">
        <f t="shared" si="477"/>
        <v>0</v>
      </c>
      <c r="AS56" s="42">
        <f t="shared" si="478"/>
        <v>0</v>
      </c>
      <c r="AT56" s="42">
        <f t="shared" si="479"/>
        <v>0</v>
      </c>
      <c r="AU56" s="42">
        <f t="shared" si="480"/>
        <v>0</v>
      </c>
      <c r="AV56" s="42">
        <f t="shared" si="481"/>
        <v>0</v>
      </c>
      <c r="AW56" s="42">
        <f t="shared" si="482"/>
        <v>0</v>
      </c>
      <c r="AX56" s="42">
        <f t="shared" si="483"/>
        <v>0</v>
      </c>
      <c r="AY56" s="42">
        <f t="shared" si="484"/>
        <v>0</v>
      </c>
      <c r="AZ56" s="42">
        <f t="shared" si="485"/>
        <v>0</v>
      </c>
      <c r="BA56" s="42">
        <f t="shared" si="486"/>
        <v>0</v>
      </c>
      <c r="BB56" s="42">
        <f t="shared" si="487"/>
        <v>0</v>
      </c>
      <c r="BC56" s="42">
        <f t="shared" si="488"/>
        <v>0</v>
      </c>
      <c r="BD56" s="42">
        <f t="shared" si="489"/>
        <v>0</v>
      </c>
      <c r="BE56" s="42">
        <f t="shared" si="490"/>
        <v>0</v>
      </c>
      <c r="BF56" s="42">
        <f t="shared" si="491"/>
        <v>0</v>
      </c>
      <c r="BG56" s="42">
        <f t="shared" si="492"/>
        <v>0</v>
      </c>
      <c r="BH56" s="42">
        <f t="shared" si="493"/>
        <v>0</v>
      </c>
      <c r="BI56" s="42">
        <f t="shared" si="494"/>
        <v>0</v>
      </c>
      <c r="BJ56" s="42">
        <f t="shared" si="495"/>
        <v>0</v>
      </c>
      <c r="BK56" s="42">
        <f t="shared" si="496"/>
        <v>0</v>
      </c>
      <c r="BL56" s="42">
        <f t="shared" si="497"/>
        <v>0</v>
      </c>
      <c r="BM56" s="42">
        <f t="shared" si="498"/>
        <v>0</v>
      </c>
      <c r="BN56" s="42">
        <f t="shared" si="499"/>
        <v>0</v>
      </c>
      <c r="BO56" s="42">
        <f t="shared" si="500"/>
        <v>0</v>
      </c>
      <c r="BP56" s="42">
        <f t="shared" si="501"/>
        <v>0</v>
      </c>
      <c r="BQ56" s="42">
        <f t="shared" si="502"/>
        <v>0</v>
      </c>
      <c r="BR56" s="42">
        <f t="shared" si="503"/>
        <v>0</v>
      </c>
      <c r="BS56" s="42">
        <f t="shared" si="504"/>
        <v>0</v>
      </c>
      <c r="BT56" s="42">
        <f t="shared" si="505"/>
        <v>0</v>
      </c>
      <c r="BU56" s="42">
        <f t="shared" si="506"/>
        <v>0</v>
      </c>
      <c r="BV56" s="42">
        <f t="shared" si="507"/>
        <v>0</v>
      </c>
      <c r="BW56" s="42">
        <f t="shared" si="508"/>
        <v>0</v>
      </c>
      <c r="BX56" s="42">
        <f t="shared" si="509"/>
        <v>0</v>
      </c>
      <c r="BY56" s="42">
        <f t="shared" si="510"/>
        <v>0</v>
      </c>
      <c r="BZ56" s="42">
        <f t="shared" si="511"/>
        <v>0</v>
      </c>
      <c r="CA56" s="42">
        <f t="shared" si="512"/>
        <v>0</v>
      </c>
      <c r="CB56" s="42">
        <f t="shared" si="513"/>
        <v>0</v>
      </c>
      <c r="CC56" s="42">
        <f t="shared" si="514"/>
        <v>0</v>
      </c>
      <c r="CD56" s="42">
        <f t="shared" si="515"/>
        <v>0</v>
      </c>
      <c r="CE56" s="42">
        <f t="shared" si="516"/>
        <v>0</v>
      </c>
      <c r="CF56" s="42">
        <f t="shared" si="517"/>
        <v>0</v>
      </c>
      <c r="CG56" s="42">
        <f t="shared" si="518"/>
        <v>0</v>
      </c>
      <c r="CH56" s="42">
        <f t="shared" si="519"/>
        <v>0</v>
      </c>
      <c r="CI56" s="42">
        <f t="shared" si="520"/>
        <v>0</v>
      </c>
      <c r="CJ56" s="42">
        <f t="shared" si="521"/>
        <v>0</v>
      </c>
      <c r="CK56" s="42">
        <f t="shared" si="522"/>
        <v>0</v>
      </c>
      <c r="CL56" s="42">
        <f t="shared" si="523"/>
        <v>0</v>
      </c>
      <c r="CM56" s="42">
        <f t="shared" si="524"/>
        <v>0</v>
      </c>
      <c r="CN56" s="42">
        <f t="shared" si="525"/>
        <v>0</v>
      </c>
      <c r="CO56" s="42">
        <f t="shared" si="526"/>
        <v>0</v>
      </c>
      <c r="CP56" s="42">
        <f t="shared" si="527"/>
        <v>0</v>
      </c>
      <c r="CQ56" s="42">
        <f t="shared" si="528"/>
        <v>0</v>
      </c>
      <c r="CR56" s="42">
        <f t="shared" si="529"/>
        <v>0</v>
      </c>
      <c r="CS56" s="42">
        <f t="shared" si="530"/>
        <v>0</v>
      </c>
      <c r="CT56" s="42">
        <f t="shared" si="531"/>
        <v>0</v>
      </c>
      <c r="CU56" s="42">
        <f t="shared" si="532"/>
        <v>0</v>
      </c>
      <c r="CV56" s="42">
        <f t="shared" si="533"/>
        <v>0</v>
      </c>
      <c r="CW56" s="42">
        <f t="shared" si="534"/>
        <v>0</v>
      </c>
      <c r="CX56" s="42">
        <f t="shared" si="535"/>
        <v>0</v>
      </c>
      <c r="CY56" s="42">
        <f t="shared" si="536"/>
        <v>0</v>
      </c>
      <c r="CZ56" s="42">
        <f t="shared" si="537"/>
        <v>0</v>
      </c>
      <c r="DA56" s="42">
        <f t="shared" si="538"/>
        <v>0</v>
      </c>
      <c r="DB56" s="42">
        <f t="shared" si="539"/>
        <v>0</v>
      </c>
      <c r="DC56" s="42">
        <f t="shared" si="540"/>
        <v>0</v>
      </c>
      <c r="DD56" s="42">
        <f t="shared" si="541"/>
        <v>0</v>
      </c>
      <c r="DE56" s="42">
        <f t="shared" si="542"/>
        <v>0</v>
      </c>
      <c r="DF56" s="42">
        <f t="shared" si="543"/>
        <v>0</v>
      </c>
      <c r="DG56" s="42">
        <f t="shared" si="544"/>
        <v>0</v>
      </c>
      <c r="DH56" s="42">
        <f t="shared" si="545"/>
        <v>0</v>
      </c>
      <c r="DI56" s="42">
        <f t="shared" si="546"/>
        <v>0</v>
      </c>
      <c r="DJ56" s="42">
        <f t="shared" si="547"/>
        <v>0</v>
      </c>
      <c r="DK56" s="42">
        <f t="shared" si="548"/>
        <v>0</v>
      </c>
      <c r="DL56" s="42">
        <f t="shared" si="549"/>
        <v>0</v>
      </c>
      <c r="DM56" s="42">
        <f t="shared" si="550"/>
        <v>0</v>
      </c>
      <c r="DN56" s="42">
        <f t="shared" si="551"/>
        <v>0</v>
      </c>
      <c r="DO56" s="42">
        <f t="shared" si="552"/>
        <v>0</v>
      </c>
      <c r="DP56" s="42">
        <f t="shared" si="553"/>
        <v>0</v>
      </c>
      <c r="DQ56" s="42">
        <f t="shared" si="554"/>
        <v>0</v>
      </c>
      <c r="DR56" s="42">
        <f t="shared" si="555"/>
        <v>0</v>
      </c>
      <c r="DS56" s="42">
        <f t="shared" si="556"/>
        <v>0</v>
      </c>
      <c r="DT56" s="42">
        <f t="shared" si="557"/>
        <v>0</v>
      </c>
      <c r="DU56" s="42">
        <f t="shared" si="558"/>
        <v>0</v>
      </c>
      <c r="DV56" s="42">
        <f t="shared" si="559"/>
        <v>0</v>
      </c>
      <c r="DW56" s="42">
        <f t="shared" si="560"/>
        <v>0</v>
      </c>
      <c r="DX56" s="42">
        <f t="shared" si="561"/>
        <v>0</v>
      </c>
      <c r="DY56" s="42">
        <f t="shared" si="562"/>
        <v>0</v>
      </c>
      <c r="DZ56" s="42">
        <f t="shared" si="563"/>
        <v>0</v>
      </c>
      <c r="EA56" s="42">
        <f t="shared" si="564"/>
        <v>0</v>
      </c>
      <c r="EB56" s="42">
        <f t="shared" si="565"/>
        <v>0</v>
      </c>
      <c r="EC56" s="42">
        <f t="shared" si="566"/>
        <v>0</v>
      </c>
      <c r="ED56" s="42">
        <f t="shared" si="567"/>
        <v>0</v>
      </c>
      <c r="EE56" s="42">
        <f t="shared" si="568"/>
        <v>0</v>
      </c>
      <c r="EF56" s="42">
        <f t="shared" si="569"/>
        <v>0</v>
      </c>
      <c r="EG56" s="42">
        <f t="shared" si="570"/>
        <v>0</v>
      </c>
      <c r="EH56" s="42">
        <f t="shared" si="571"/>
        <v>0</v>
      </c>
      <c r="EI56" s="42">
        <f t="shared" si="572"/>
        <v>0</v>
      </c>
      <c r="EJ56" s="42">
        <f t="shared" si="573"/>
        <v>0</v>
      </c>
      <c r="EK56" s="42">
        <f t="shared" si="574"/>
        <v>0</v>
      </c>
      <c r="EL56" s="42">
        <f t="shared" si="575"/>
        <v>0</v>
      </c>
      <c r="EM56" s="42">
        <f t="shared" si="576"/>
        <v>0</v>
      </c>
      <c r="EN56" s="42">
        <f t="shared" si="577"/>
        <v>0</v>
      </c>
      <c r="EO56" s="42">
        <f t="shared" si="578"/>
        <v>0</v>
      </c>
      <c r="EP56" s="42">
        <f t="shared" si="579"/>
        <v>0</v>
      </c>
      <c r="EQ56" s="42">
        <f t="shared" si="580"/>
        <v>0</v>
      </c>
      <c r="ER56" s="42">
        <f t="shared" si="581"/>
        <v>0</v>
      </c>
      <c r="ES56" s="42">
        <f t="shared" si="582"/>
        <v>0</v>
      </c>
      <c r="ET56" s="42">
        <f t="shared" si="583"/>
        <v>0</v>
      </c>
      <c r="EU56" s="42">
        <f t="shared" si="584"/>
        <v>0</v>
      </c>
      <c r="EV56" s="42">
        <f t="shared" si="585"/>
        <v>0</v>
      </c>
      <c r="EW56" s="42">
        <f t="shared" si="586"/>
        <v>0</v>
      </c>
      <c r="EX56" s="42">
        <f t="shared" si="587"/>
        <v>0</v>
      </c>
      <c r="EY56" s="42">
        <f>SUM(DI56:EX56)</f>
        <v>0</v>
      </c>
      <c r="EZ56" s="42"/>
      <c r="FA56" s="42" t="str">
        <f t="shared" si="588"/>
        <v>ноль</v>
      </c>
      <c r="FB56" s="42" t="str">
        <f t="shared" si="589"/>
        <v>н/с</v>
      </c>
      <c r="FC56" s="42"/>
      <c r="FD56" s="42">
        <f t="shared" si="590"/>
        <v>0</v>
      </c>
      <c r="FE56" s="42" t="e">
        <f>IF(T56=#REF!,IF(J56&lt;#REF!,#REF!,FI56),#REF!)</f>
        <v>#REF!</v>
      </c>
      <c r="FF56" s="42" t="e">
        <f>IF(T56=#REF!,IF(J56&lt;#REF!,0,1))</f>
        <v>#REF!</v>
      </c>
      <c r="FG56" s="42" t="e">
        <f>IF(AND(FD56&gt;=21,FD56&lt;&gt;0),FD56,IF(T56&lt;#REF!,"СТОП",FE56+FF56))</f>
        <v>#REF!</v>
      </c>
      <c r="FH56" s="42"/>
      <c r="FI56" s="42">
        <v>15</v>
      </c>
      <c r="FJ56" s="42">
        <v>16</v>
      </c>
      <c r="FK56" s="42"/>
      <c r="FL56" s="44">
        <f t="shared" si="591"/>
        <v>0</v>
      </c>
      <c r="FM56" s="44">
        <f t="shared" si="592"/>
        <v>0</v>
      </c>
      <c r="FN56" s="44">
        <f t="shared" si="593"/>
        <v>0</v>
      </c>
      <c r="FO56" s="44">
        <f t="shared" si="594"/>
        <v>0</v>
      </c>
      <c r="FP56" s="44">
        <f t="shared" si="595"/>
        <v>0</v>
      </c>
      <c r="FQ56" s="44">
        <f t="shared" si="596"/>
        <v>0</v>
      </c>
      <c r="FR56" s="44">
        <f t="shared" si="597"/>
        <v>0</v>
      </c>
      <c r="FS56" s="44">
        <f t="shared" si="598"/>
        <v>0</v>
      </c>
      <c r="FT56" s="44">
        <f t="shared" si="599"/>
        <v>0</v>
      </c>
      <c r="FU56" s="44">
        <f t="shared" si="600"/>
        <v>0</v>
      </c>
      <c r="FV56" s="44">
        <f t="shared" si="601"/>
        <v>0</v>
      </c>
      <c r="FW56" s="44">
        <f t="shared" si="602"/>
        <v>0</v>
      </c>
      <c r="FX56" s="44">
        <f t="shared" si="603"/>
        <v>0</v>
      </c>
      <c r="FY56" s="44">
        <f t="shared" si="604"/>
        <v>0</v>
      </c>
      <c r="FZ56" s="44">
        <f t="shared" si="605"/>
        <v>0</v>
      </c>
      <c r="GA56" s="44">
        <f t="shared" si="606"/>
        <v>0</v>
      </c>
      <c r="GB56" s="44">
        <f t="shared" si="607"/>
        <v>0</v>
      </c>
      <c r="GC56" s="44">
        <f t="shared" si="608"/>
        <v>0</v>
      </c>
      <c r="GD56" s="44">
        <f t="shared" si="609"/>
        <v>0</v>
      </c>
      <c r="GE56" s="44">
        <f t="shared" si="610"/>
        <v>0</v>
      </c>
      <c r="GF56" s="44">
        <f t="shared" si="611"/>
        <v>0</v>
      </c>
      <c r="GG56" s="44">
        <f t="shared" si="612"/>
        <v>0</v>
      </c>
      <c r="GH56" s="44">
        <f>SUM(FL56:GG56)</f>
        <v>0</v>
      </c>
      <c r="GI56" s="44">
        <f t="shared" si="613"/>
        <v>0</v>
      </c>
      <c r="GJ56" s="44">
        <f t="shared" si="614"/>
        <v>0</v>
      </c>
      <c r="GK56" s="44">
        <f t="shared" si="615"/>
        <v>0</v>
      </c>
      <c r="GL56" s="44">
        <f t="shared" si="616"/>
        <v>0</v>
      </c>
      <c r="GM56" s="44">
        <f t="shared" si="617"/>
        <v>0</v>
      </c>
      <c r="GN56" s="44">
        <f t="shared" si="618"/>
        <v>0</v>
      </c>
      <c r="GO56" s="44">
        <f t="shared" si="619"/>
        <v>0</v>
      </c>
      <c r="GP56" s="44">
        <f t="shared" si="620"/>
        <v>0</v>
      </c>
      <c r="GQ56" s="44">
        <f t="shared" si="621"/>
        <v>0</v>
      </c>
      <c r="GR56" s="44">
        <f t="shared" si="622"/>
        <v>0</v>
      </c>
      <c r="GS56" s="44">
        <f t="shared" si="623"/>
        <v>0</v>
      </c>
      <c r="GT56" s="44">
        <f t="shared" si="624"/>
        <v>0</v>
      </c>
      <c r="GU56" s="44">
        <f t="shared" si="625"/>
        <v>0</v>
      </c>
      <c r="GV56" s="44">
        <f t="shared" si="626"/>
        <v>0</v>
      </c>
      <c r="GW56" s="44">
        <f t="shared" si="627"/>
        <v>0</v>
      </c>
      <c r="GX56" s="44">
        <f t="shared" si="628"/>
        <v>0</v>
      </c>
      <c r="GY56" s="44">
        <f t="shared" si="629"/>
        <v>0</v>
      </c>
      <c r="GZ56" s="44">
        <f t="shared" si="630"/>
        <v>0</v>
      </c>
      <c r="HA56" s="44">
        <f t="shared" si="631"/>
        <v>0</v>
      </c>
      <c r="HB56" s="44">
        <f t="shared" si="632"/>
        <v>0</v>
      </c>
      <c r="HC56" s="44">
        <f t="shared" si="633"/>
        <v>0</v>
      </c>
      <c r="HD56" s="44">
        <f t="shared" si="634"/>
        <v>0</v>
      </c>
      <c r="HE56" s="44">
        <f>SUM(GI56:HD56)</f>
        <v>0</v>
      </c>
      <c r="HF56" s="44">
        <f t="shared" si="635"/>
        <v>0</v>
      </c>
      <c r="HG56" s="44">
        <f t="shared" si="636"/>
        <v>0</v>
      </c>
      <c r="HH56" s="44">
        <f t="shared" si="637"/>
        <v>0</v>
      </c>
      <c r="HI56" s="44">
        <f t="shared" si="638"/>
        <v>0</v>
      </c>
      <c r="HJ56" s="44">
        <f t="shared" si="639"/>
        <v>0</v>
      </c>
      <c r="HK56" s="44">
        <f t="shared" si="640"/>
        <v>0</v>
      </c>
      <c r="HL56" s="44">
        <f t="shared" si="641"/>
        <v>0</v>
      </c>
      <c r="HM56" s="44">
        <f t="shared" si="642"/>
        <v>0</v>
      </c>
      <c r="HN56" s="44">
        <f t="shared" si="643"/>
        <v>0</v>
      </c>
      <c r="HO56" s="44">
        <f t="shared" si="644"/>
        <v>0</v>
      </c>
      <c r="HP56" s="44">
        <f t="shared" si="645"/>
        <v>0</v>
      </c>
      <c r="HQ56" s="44">
        <f t="shared" si="646"/>
        <v>0</v>
      </c>
      <c r="HR56" s="44">
        <f t="shared" si="647"/>
        <v>0</v>
      </c>
      <c r="HS56" s="44">
        <f t="shared" si="648"/>
        <v>0</v>
      </c>
      <c r="HT56" s="44">
        <f t="shared" si="649"/>
        <v>0</v>
      </c>
      <c r="HU56" s="44">
        <f t="shared" si="650"/>
        <v>0</v>
      </c>
      <c r="HV56" s="44">
        <f t="shared" si="651"/>
        <v>0</v>
      </c>
      <c r="HW56" s="44">
        <f t="shared" si="652"/>
        <v>0</v>
      </c>
      <c r="HX56" s="44">
        <f t="shared" si="653"/>
        <v>0</v>
      </c>
      <c r="HY56" s="44">
        <f t="shared" si="654"/>
        <v>0</v>
      </c>
      <c r="HZ56" s="44">
        <f t="shared" si="655"/>
        <v>0</v>
      </c>
      <c r="IA56" s="44">
        <f t="shared" si="656"/>
        <v>0</v>
      </c>
      <c r="IB56" s="44">
        <f>SUM(HF56:IA56)</f>
        <v>0</v>
      </c>
      <c r="IC56" s="44">
        <f t="shared" si="657"/>
        <v>0</v>
      </c>
      <c r="ID56" s="44">
        <f t="shared" si="658"/>
        <v>0</v>
      </c>
      <c r="IE56" s="44">
        <f t="shared" si="659"/>
        <v>0</v>
      </c>
      <c r="IF56" s="44">
        <f t="shared" si="660"/>
        <v>0</v>
      </c>
      <c r="IG56" s="44">
        <f t="shared" si="661"/>
        <v>0</v>
      </c>
      <c r="IH56" s="44">
        <f t="shared" si="662"/>
        <v>0</v>
      </c>
      <c r="II56" s="44">
        <f t="shared" si="663"/>
        <v>0</v>
      </c>
      <c r="IJ56" s="44">
        <f t="shared" si="664"/>
        <v>0</v>
      </c>
      <c r="IK56" s="44">
        <f t="shared" si="665"/>
        <v>0</v>
      </c>
      <c r="IL56" s="44">
        <f t="shared" si="666"/>
        <v>0</v>
      </c>
      <c r="IM56" s="44">
        <f t="shared" si="667"/>
        <v>0</v>
      </c>
      <c r="IN56" s="44">
        <f t="shared" si="668"/>
        <v>0</v>
      </c>
      <c r="IO56" s="44">
        <f t="shared" si="669"/>
        <v>0</v>
      </c>
      <c r="IP56" s="44">
        <f t="shared" si="670"/>
        <v>0</v>
      </c>
      <c r="IQ56" s="44">
        <f t="shared" si="671"/>
        <v>0</v>
      </c>
      <c r="IR56" s="44">
        <f t="shared" si="672"/>
        <v>0</v>
      </c>
      <c r="IS56" s="44">
        <f t="shared" si="673"/>
        <v>0</v>
      </c>
      <c r="IT56" s="44">
        <f t="shared" si="674"/>
        <v>0</v>
      </c>
      <c r="IU56" s="44">
        <f t="shared" si="675"/>
        <v>0</v>
      </c>
      <c r="IV56" s="44">
        <f t="shared" si="676"/>
        <v>0</v>
      </c>
    </row>
    <row r="57" spans="1:256" s="3" customFormat="1" ht="99.75" customHeight="1" thickBot="1">
      <c r="A57" s="55">
        <v>19</v>
      </c>
      <c r="B57" s="68">
        <v>74</v>
      </c>
      <c r="C57" s="66" t="s">
        <v>155</v>
      </c>
      <c r="D57" s="58" t="s">
        <v>29</v>
      </c>
      <c r="E57" s="59" t="s">
        <v>156</v>
      </c>
      <c r="F57" s="60" t="s">
        <v>40</v>
      </c>
      <c r="G57" s="58" t="s">
        <v>47</v>
      </c>
      <c r="H57" s="46" t="s">
        <v>55</v>
      </c>
      <c r="I57" s="85">
        <f>IF(AND(H57&lt;=20,H57&gt;=1),IF(H57=1,25,IF(H57=2,22,IF(H57=3,20,IF(H57=4,18,21-H57)))),0)</f>
        <v>0</v>
      </c>
      <c r="J57" s="45" t="s">
        <v>55</v>
      </c>
      <c r="K57" s="85">
        <f>IF(AND(J57&lt;=20,J57&gt;=1),IF(J57=1,25,IF(J57=2,22,IF(J57=3,20,IF(J57=4,18,21-J57)))),0)</f>
        <v>0</v>
      </c>
      <c r="L57" s="46">
        <v>10</v>
      </c>
      <c r="M57" s="85">
        <f>IF(AND(L57&lt;=20,L57&gt;=1),IF(L57=1,25,IF(L57=2,22,IF(L57=3,20,IF(L57=4,18,21-L57)))),0)</f>
        <v>11</v>
      </c>
      <c r="N57" s="45">
        <v>13</v>
      </c>
      <c r="O57" s="85">
        <f>IF(AND(N57&lt;=20,N57&gt;=1),IF(N57=1,25,IF(N57=2,22,IF(N57=3,20,IF(N57=4,18,21-N57)))),0)</f>
        <v>8</v>
      </c>
      <c r="P57" s="46"/>
      <c r="Q57" s="85">
        <f t="shared" si="453"/>
        <v>0</v>
      </c>
      <c r="R57" s="45"/>
      <c r="S57" s="85">
        <f t="shared" si="454"/>
        <v>0</v>
      </c>
      <c r="T57" s="38">
        <f t="shared" si="455"/>
        <v>19</v>
      </c>
      <c r="U57" s="41">
        <f t="shared" si="456"/>
        <v>0</v>
      </c>
      <c r="V57" s="42"/>
      <c r="W57" s="43"/>
      <c r="X57" s="42">
        <f t="shared" si="457"/>
        <v>0</v>
      </c>
      <c r="Y57" s="42">
        <f t="shared" si="458"/>
        <v>0</v>
      </c>
      <c r="Z57" s="42">
        <f t="shared" si="459"/>
        <v>0</v>
      </c>
      <c r="AA57" s="42">
        <f t="shared" si="460"/>
        <v>0</v>
      </c>
      <c r="AB57" s="42">
        <f t="shared" si="461"/>
        <v>0</v>
      </c>
      <c r="AC57" s="42">
        <f t="shared" si="462"/>
        <v>0</v>
      </c>
      <c r="AD57" s="42">
        <f t="shared" si="463"/>
        <v>0</v>
      </c>
      <c r="AE57" s="42">
        <f t="shared" si="464"/>
        <v>0</v>
      </c>
      <c r="AF57" s="42">
        <f t="shared" si="465"/>
        <v>0</v>
      </c>
      <c r="AG57" s="42">
        <f t="shared" si="466"/>
        <v>0</v>
      </c>
      <c r="AH57" s="42">
        <f t="shared" si="467"/>
        <v>0</v>
      </c>
      <c r="AI57" s="42">
        <f t="shared" si="468"/>
        <v>0</v>
      </c>
      <c r="AJ57" s="42">
        <f t="shared" si="469"/>
        <v>0</v>
      </c>
      <c r="AK57" s="42">
        <f t="shared" si="470"/>
        <v>0</v>
      </c>
      <c r="AL57" s="42">
        <f t="shared" si="471"/>
        <v>0</v>
      </c>
      <c r="AM57" s="42">
        <f t="shared" si="472"/>
        <v>0</v>
      </c>
      <c r="AN57" s="42">
        <f t="shared" si="473"/>
        <v>0</v>
      </c>
      <c r="AO57" s="42">
        <f t="shared" si="474"/>
        <v>0</v>
      </c>
      <c r="AP57" s="42">
        <f t="shared" si="475"/>
        <v>0</v>
      </c>
      <c r="AQ57" s="42">
        <f t="shared" si="476"/>
        <v>0</v>
      </c>
      <c r="AR57" s="42">
        <f t="shared" si="477"/>
        <v>0</v>
      </c>
      <c r="AS57" s="42">
        <f t="shared" si="478"/>
        <v>0</v>
      </c>
      <c r="AT57" s="42">
        <f t="shared" si="479"/>
        <v>0</v>
      </c>
      <c r="AU57" s="42">
        <f t="shared" si="480"/>
        <v>0</v>
      </c>
      <c r="AV57" s="42">
        <f t="shared" si="481"/>
        <v>0</v>
      </c>
      <c r="AW57" s="42">
        <f t="shared" si="482"/>
        <v>0</v>
      </c>
      <c r="AX57" s="42">
        <f t="shared" si="483"/>
        <v>0</v>
      </c>
      <c r="AY57" s="42">
        <f t="shared" si="484"/>
        <v>0</v>
      </c>
      <c r="AZ57" s="42">
        <f t="shared" si="485"/>
        <v>0</v>
      </c>
      <c r="BA57" s="42">
        <f t="shared" si="486"/>
        <v>0</v>
      </c>
      <c r="BB57" s="42">
        <f t="shared" si="487"/>
        <v>0</v>
      </c>
      <c r="BC57" s="42">
        <f t="shared" si="488"/>
        <v>0</v>
      </c>
      <c r="BD57" s="42">
        <f t="shared" si="489"/>
        <v>0</v>
      </c>
      <c r="BE57" s="42">
        <f t="shared" si="490"/>
        <v>0</v>
      </c>
      <c r="BF57" s="42">
        <f t="shared" si="491"/>
        <v>0</v>
      </c>
      <c r="BG57" s="42">
        <f t="shared" si="492"/>
        <v>0</v>
      </c>
      <c r="BH57" s="42">
        <f t="shared" si="493"/>
        <v>0</v>
      </c>
      <c r="BI57" s="42">
        <f t="shared" si="494"/>
        <v>0</v>
      </c>
      <c r="BJ57" s="42">
        <f t="shared" si="495"/>
        <v>0</v>
      </c>
      <c r="BK57" s="42">
        <f t="shared" si="496"/>
        <v>0</v>
      </c>
      <c r="BL57" s="42">
        <f t="shared" si="497"/>
        <v>0</v>
      </c>
      <c r="BM57" s="42">
        <f t="shared" si="498"/>
        <v>0</v>
      </c>
      <c r="BN57" s="42">
        <f t="shared" si="499"/>
        <v>0</v>
      </c>
      <c r="BO57" s="42">
        <f t="shared" si="500"/>
        <v>0</v>
      </c>
      <c r="BP57" s="42">
        <f t="shared" si="501"/>
        <v>0</v>
      </c>
      <c r="BQ57" s="42">
        <f t="shared" si="502"/>
        <v>0</v>
      </c>
      <c r="BR57" s="42">
        <f t="shared" si="503"/>
        <v>0</v>
      </c>
      <c r="BS57" s="42">
        <f t="shared" si="504"/>
        <v>0</v>
      </c>
      <c r="BT57" s="42">
        <f t="shared" si="505"/>
        <v>0</v>
      </c>
      <c r="BU57" s="42">
        <f t="shared" si="506"/>
        <v>0</v>
      </c>
      <c r="BV57" s="42">
        <f t="shared" si="507"/>
        <v>0</v>
      </c>
      <c r="BW57" s="42">
        <f t="shared" si="508"/>
        <v>0</v>
      </c>
      <c r="BX57" s="42">
        <f t="shared" si="509"/>
        <v>0</v>
      </c>
      <c r="BY57" s="42">
        <f t="shared" si="510"/>
        <v>0</v>
      </c>
      <c r="BZ57" s="42">
        <f t="shared" si="511"/>
        <v>0</v>
      </c>
      <c r="CA57" s="42">
        <f t="shared" si="512"/>
        <v>0</v>
      </c>
      <c r="CB57" s="42">
        <f t="shared" si="513"/>
        <v>0</v>
      </c>
      <c r="CC57" s="42">
        <f t="shared" si="514"/>
        <v>0</v>
      </c>
      <c r="CD57" s="42">
        <f t="shared" si="515"/>
        <v>0</v>
      </c>
      <c r="CE57" s="42">
        <f t="shared" si="516"/>
        <v>0</v>
      </c>
      <c r="CF57" s="42">
        <f t="shared" si="517"/>
        <v>0</v>
      </c>
      <c r="CG57" s="42">
        <f t="shared" si="518"/>
        <v>0</v>
      </c>
      <c r="CH57" s="42">
        <f t="shared" si="519"/>
        <v>0</v>
      </c>
      <c r="CI57" s="42">
        <f t="shared" si="520"/>
        <v>0</v>
      </c>
      <c r="CJ57" s="42">
        <f t="shared" si="521"/>
        <v>0</v>
      </c>
      <c r="CK57" s="42">
        <f t="shared" si="522"/>
        <v>0</v>
      </c>
      <c r="CL57" s="42">
        <f t="shared" si="523"/>
        <v>0</v>
      </c>
      <c r="CM57" s="42">
        <f t="shared" si="524"/>
        <v>0</v>
      </c>
      <c r="CN57" s="42">
        <f t="shared" si="525"/>
        <v>0</v>
      </c>
      <c r="CO57" s="42">
        <f t="shared" si="526"/>
        <v>0</v>
      </c>
      <c r="CP57" s="42">
        <f t="shared" si="527"/>
        <v>0</v>
      </c>
      <c r="CQ57" s="42">
        <f t="shared" si="528"/>
        <v>0</v>
      </c>
      <c r="CR57" s="42">
        <f t="shared" si="529"/>
        <v>0</v>
      </c>
      <c r="CS57" s="42">
        <f t="shared" si="530"/>
        <v>0</v>
      </c>
      <c r="CT57" s="42">
        <f t="shared" si="531"/>
        <v>0</v>
      </c>
      <c r="CU57" s="42">
        <f t="shared" si="532"/>
        <v>0</v>
      </c>
      <c r="CV57" s="42">
        <f t="shared" si="533"/>
        <v>0</v>
      </c>
      <c r="CW57" s="42">
        <f t="shared" si="534"/>
        <v>0</v>
      </c>
      <c r="CX57" s="42">
        <f t="shared" si="535"/>
        <v>0</v>
      </c>
      <c r="CY57" s="42">
        <f t="shared" si="536"/>
        <v>0</v>
      </c>
      <c r="CZ57" s="42">
        <f t="shared" si="537"/>
        <v>0</v>
      </c>
      <c r="DA57" s="42">
        <f t="shared" si="538"/>
        <v>0</v>
      </c>
      <c r="DB57" s="42">
        <f t="shared" si="539"/>
        <v>0</v>
      </c>
      <c r="DC57" s="42">
        <f t="shared" si="540"/>
        <v>0</v>
      </c>
      <c r="DD57" s="42">
        <f t="shared" si="541"/>
        <v>0</v>
      </c>
      <c r="DE57" s="42">
        <f t="shared" si="542"/>
        <v>0</v>
      </c>
      <c r="DF57" s="42">
        <f t="shared" si="543"/>
        <v>0</v>
      </c>
      <c r="DG57" s="42">
        <f t="shared" si="544"/>
        <v>0</v>
      </c>
      <c r="DH57" s="42">
        <f t="shared" si="545"/>
        <v>0</v>
      </c>
      <c r="DI57" s="42">
        <f t="shared" si="546"/>
        <v>0</v>
      </c>
      <c r="DJ57" s="42">
        <f t="shared" si="547"/>
        <v>0</v>
      </c>
      <c r="DK57" s="42">
        <f t="shared" si="548"/>
        <v>0</v>
      </c>
      <c r="DL57" s="42">
        <f t="shared" si="549"/>
        <v>0</v>
      </c>
      <c r="DM57" s="42">
        <f t="shared" si="550"/>
        <v>0</v>
      </c>
      <c r="DN57" s="42">
        <f t="shared" si="551"/>
        <v>0</v>
      </c>
      <c r="DO57" s="42">
        <f t="shared" si="552"/>
        <v>0</v>
      </c>
      <c r="DP57" s="42">
        <f t="shared" si="553"/>
        <v>0</v>
      </c>
      <c r="DQ57" s="42">
        <f t="shared" si="554"/>
        <v>0</v>
      </c>
      <c r="DR57" s="42">
        <f t="shared" si="555"/>
        <v>0</v>
      </c>
      <c r="DS57" s="42">
        <f t="shared" si="556"/>
        <v>0</v>
      </c>
      <c r="DT57" s="42">
        <f t="shared" si="557"/>
        <v>0</v>
      </c>
      <c r="DU57" s="42">
        <f t="shared" si="558"/>
        <v>0</v>
      </c>
      <c r="DV57" s="42">
        <f t="shared" si="559"/>
        <v>0</v>
      </c>
      <c r="DW57" s="42">
        <f t="shared" si="560"/>
        <v>0</v>
      </c>
      <c r="DX57" s="42">
        <f t="shared" si="561"/>
        <v>0</v>
      </c>
      <c r="DY57" s="42">
        <f t="shared" si="562"/>
        <v>0</v>
      </c>
      <c r="DZ57" s="42">
        <f t="shared" si="563"/>
        <v>0</v>
      </c>
      <c r="EA57" s="42">
        <f t="shared" si="564"/>
        <v>0</v>
      </c>
      <c r="EB57" s="42">
        <f t="shared" si="565"/>
        <v>0</v>
      </c>
      <c r="EC57" s="42">
        <f t="shared" si="566"/>
        <v>0</v>
      </c>
      <c r="ED57" s="42">
        <f t="shared" si="567"/>
        <v>0</v>
      </c>
      <c r="EE57" s="42">
        <f t="shared" si="568"/>
        <v>0</v>
      </c>
      <c r="EF57" s="42">
        <f t="shared" si="569"/>
        <v>0</v>
      </c>
      <c r="EG57" s="42">
        <f t="shared" si="570"/>
        <v>0</v>
      </c>
      <c r="EH57" s="42">
        <f t="shared" si="571"/>
        <v>0</v>
      </c>
      <c r="EI57" s="42">
        <f t="shared" si="572"/>
        <v>0</v>
      </c>
      <c r="EJ57" s="42">
        <f t="shared" si="573"/>
        <v>0</v>
      </c>
      <c r="EK57" s="42">
        <f t="shared" si="574"/>
        <v>0</v>
      </c>
      <c r="EL57" s="42">
        <f t="shared" si="575"/>
        <v>0</v>
      </c>
      <c r="EM57" s="42">
        <f t="shared" si="576"/>
        <v>0</v>
      </c>
      <c r="EN57" s="42">
        <f t="shared" si="577"/>
        <v>0</v>
      </c>
      <c r="EO57" s="42">
        <f t="shared" si="578"/>
        <v>0</v>
      </c>
      <c r="EP57" s="42">
        <f t="shared" si="579"/>
        <v>0</v>
      </c>
      <c r="EQ57" s="42">
        <f t="shared" si="580"/>
        <v>0</v>
      </c>
      <c r="ER57" s="42">
        <f t="shared" si="581"/>
        <v>0</v>
      </c>
      <c r="ES57" s="42">
        <f t="shared" si="582"/>
        <v>0</v>
      </c>
      <c r="ET57" s="42">
        <f t="shared" si="583"/>
        <v>0</v>
      </c>
      <c r="EU57" s="42">
        <f t="shared" si="584"/>
        <v>0</v>
      </c>
      <c r="EV57" s="42">
        <f t="shared" si="585"/>
        <v>0</v>
      </c>
      <c r="EW57" s="42">
        <f t="shared" si="586"/>
        <v>0</v>
      </c>
      <c r="EX57" s="42">
        <f t="shared" si="587"/>
        <v>0</v>
      </c>
      <c r="EY57" s="42">
        <f>SUM(DI57:EX57)</f>
        <v>0</v>
      </c>
      <c r="EZ57" s="42"/>
      <c r="FA57" s="42" t="str">
        <f t="shared" si="588"/>
        <v>-</v>
      </c>
      <c r="FB57" s="42" t="str">
        <f t="shared" si="589"/>
        <v>-</v>
      </c>
      <c r="FC57" s="42"/>
      <c r="FD57" s="42">
        <f t="shared" si="590"/>
        <v>0</v>
      </c>
      <c r="FE57" s="42" t="e">
        <f>IF(T57=#REF!,IF(J57&lt;#REF!,#REF!,FI57),#REF!)</f>
        <v>#REF!</v>
      </c>
      <c r="FF57" s="42" t="e">
        <f>IF(T57=#REF!,IF(J57&lt;#REF!,0,1))</f>
        <v>#REF!</v>
      </c>
      <c r="FG57" s="42" t="e">
        <f>IF(AND(FD57&gt;=21,FD57&lt;&gt;0),FD57,IF(T57&lt;#REF!,"СТОП",FE57+FF57))</f>
        <v>#REF!</v>
      </c>
      <c r="FH57" s="42"/>
      <c r="FI57" s="42">
        <v>15</v>
      </c>
      <c r="FJ57" s="42">
        <v>16</v>
      </c>
      <c r="FK57" s="42"/>
      <c r="FL57" s="44">
        <f t="shared" si="591"/>
        <v>0</v>
      </c>
      <c r="FM57" s="44">
        <f t="shared" si="592"/>
        <v>0</v>
      </c>
      <c r="FN57" s="44">
        <f t="shared" si="593"/>
        <v>0</v>
      </c>
      <c r="FO57" s="44">
        <f t="shared" si="594"/>
        <v>0</v>
      </c>
      <c r="FP57" s="44">
        <f t="shared" si="595"/>
        <v>0</v>
      </c>
      <c r="FQ57" s="44">
        <f t="shared" si="596"/>
        <v>0</v>
      </c>
      <c r="FR57" s="44">
        <f t="shared" si="597"/>
        <v>0</v>
      </c>
      <c r="FS57" s="44">
        <f t="shared" si="598"/>
        <v>0</v>
      </c>
      <c r="FT57" s="44">
        <f t="shared" si="599"/>
        <v>0</v>
      </c>
      <c r="FU57" s="44">
        <f t="shared" si="600"/>
        <v>0</v>
      </c>
      <c r="FV57" s="44">
        <f t="shared" si="601"/>
        <v>0</v>
      </c>
      <c r="FW57" s="44">
        <f t="shared" si="602"/>
        <v>0</v>
      </c>
      <c r="FX57" s="44">
        <f t="shared" si="603"/>
        <v>0</v>
      </c>
      <c r="FY57" s="44">
        <f t="shared" si="604"/>
        <v>0</v>
      </c>
      <c r="FZ57" s="44">
        <f t="shared" si="605"/>
        <v>0</v>
      </c>
      <c r="GA57" s="44">
        <f t="shared" si="606"/>
        <v>0</v>
      </c>
      <c r="GB57" s="44">
        <f t="shared" si="607"/>
        <v>0</v>
      </c>
      <c r="GC57" s="44">
        <f t="shared" si="608"/>
        <v>0</v>
      </c>
      <c r="GD57" s="44">
        <f t="shared" si="609"/>
        <v>0</v>
      </c>
      <c r="GE57" s="44">
        <f t="shared" si="610"/>
        <v>0</v>
      </c>
      <c r="GF57" s="44">
        <f t="shared" si="611"/>
        <v>0</v>
      </c>
      <c r="GG57" s="44">
        <f t="shared" si="612"/>
        <v>0</v>
      </c>
      <c r="GH57" s="44">
        <f>SUM(FL57:GG57)</f>
        <v>0</v>
      </c>
      <c r="GI57" s="44">
        <f t="shared" si="613"/>
        <v>0</v>
      </c>
      <c r="GJ57" s="44">
        <f t="shared" si="614"/>
        <v>0</v>
      </c>
      <c r="GK57" s="44">
        <f t="shared" si="615"/>
        <v>0</v>
      </c>
      <c r="GL57" s="44">
        <f t="shared" si="616"/>
        <v>0</v>
      </c>
      <c r="GM57" s="44">
        <f t="shared" si="617"/>
        <v>0</v>
      </c>
      <c r="GN57" s="44">
        <f t="shared" si="618"/>
        <v>0</v>
      </c>
      <c r="GO57" s="44">
        <f t="shared" si="619"/>
        <v>0</v>
      </c>
      <c r="GP57" s="44">
        <f t="shared" si="620"/>
        <v>0</v>
      </c>
      <c r="GQ57" s="44">
        <f t="shared" si="621"/>
        <v>0</v>
      </c>
      <c r="GR57" s="44">
        <f t="shared" si="622"/>
        <v>0</v>
      </c>
      <c r="GS57" s="44">
        <f t="shared" si="623"/>
        <v>0</v>
      </c>
      <c r="GT57" s="44">
        <f t="shared" si="624"/>
        <v>0</v>
      </c>
      <c r="GU57" s="44">
        <f t="shared" si="625"/>
        <v>0</v>
      </c>
      <c r="GV57" s="44">
        <f t="shared" si="626"/>
        <v>0</v>
      </c>
      <c r="GW57" s="44">
        <f t="shared" si="627"/>
        <v>0</v>
      </c>
      <c r="GX57" s="44">
        <f t="shared" si="628"/>
        <v>0</v>
      </c>
      <c r="GY57" s="44">
        <f t="shared" si="629"/>
        <v>0</v>
      </c>
      <c r="GZ57" s="44">
        <f t="shared" si="630"/>
        <v>0</v>
      </c>
      <c r="HA57" s="44">
        <f t="shared" si="631"/>
        <v>0</v>
      </c>
      <c r="HB57" s="44">
        <f t="shared" si="632"/>
        <v>0</v>
      </c>
      <c r="HC57" s="44">
        <f t="shared" si="633"/>
        <v>0</v>
      </c>
      <c r="HD57" s="44">
        <f t="shared" si="634"/>
        <v>0</v>
      </c>
      <c r="HE57" s="44">
        <f>SUM(GI57:HD57)</f>
        <v>0</v>
      </c>
      <c r="HF57" s="44">
        <f t="shared" si="635"/>
        <v>0</v>
      </c>
      <c r="HG57" s="44">
        <f t="shared" si="636"/>
        <v>0</v>
      </c>
      <c r="HH57" s="44">
        <f t="shared" si="637"/>
        <v>0</v>
      </c>
      <c r="HI57" s="44">
        <f t="shared" si="638"/>
        <v>0</v>
      </c>
      <c r="HJ57" s="44">
        <f t="shared" si="639"/>
        <v>0</v>
      </c>
      <c r="HK57" s="44">
        <f t="shared" si="640"/>
        <v>0</v>
      </c>
      <c r="HL57" s="44">
        <f t="shared" si="641"/>
        <v>0</v>
      </c>
      <c r="HM57" s="44">
        <f t="shared" si="642"/>
        <v>0</v>
      </c>
      <c r="HN57" s="44">
        <f t="shared" si="643"/>
        <v>0</v>
      </c>
      <c r="HO57" s="44">
        <f t="shared" si="644"/>
        <v>0</v>
      </c>
      <c r="HP57" s="44">
        <f t="shared" si="645"/>
        <v>0</v>
      </c>
      <c r="HQ57" s="44">
        <f t="shared" si="646"/>
        <v>0</v>
      </c>
      <c r="HR57" s="44">
        <f t="shared" si="647"/>
        <v>0</v>
      </c>
      <c r="HS57" s="44">
        <f t="shared" si="648"/>
        <v>0</v>
      </c>
      <c r="HT57" s="44">
        <f t="shared" si="649"/>
        <v>0</v>
      </c>
      <c r="HU57" s="44">
        <f t="shared" si="650"/>
        <v>0</v>
      </c>
      <c r="HV57" s="44">
        <f t="shared" si="651"/>
        <v>0</v>
      </c>
      <c r="HW57" s="44">
        <f t="shared" si="652"/>
        <v>0</v>
      </c>
      <c r="HX57" s="44">
        <f t="shared" si="653"/>
        <v>0</v>
      </c>
      <c r="HY57" s="44">
        <f t="shared" si="654"/>
        <v>0</v>
      </c>
      <c r="HZ57" s="44">
        <f t="shared" si="655"/>
        <v>0</v>
      </c>
      <c r="IA57" s="44">
        <f t="shared" si="656"/>
        <v>0</v>
      </c>
      <c r="IB57" s="44">
        <f>SUM(HF57:IA57)</f>
        <v>0</v>
      </c>
      <c r="IC57" s="44">
        <f t="shared" si="657"/>
        <v>0</v>
      </c>
      <c r="ID57" s="44">
        <f t="shared" si="658"/>
        <v>0</v>
      </c>
      <c r="IE57" s="44">
        <f t="shared" si="659"/>
        <v>0</v>
      </c>
      <c r="IF57" s="44">
        <f t="shared" si="660"/>
        <v>0</v>
      </c>
      <c r="IG57" s="44">
        <f t="shared" si="661"/>
        <v>0</v>
      </c>
      <c r="IH57" s="44">
        <f t="shared" si="662"/>
        <v>0</v>
      </c>
      <c r="II57" s="44">
        <f t="shared" si="663"/>
        <v>0</v>
      </c>
      <c r="IJ57" s="44">
        <f t="shared" si="664"/>
        <v>0</v>
      </c>
      <c r="IK57" s="44">
        <f t="shared" si="665"/>
        <v>0</v>
      </c>
      <c r="IL57" s="44">
        <f t="shared" si="666"/>
        <v>0</v>
      </c>
      <c r="IM57" s="44">
        <f t="shared" si="667"/>
        <v>0</v>
      </c>
      <c r="IN57" s="44">
        <f t="shared" si="668"/>
        <v>0</v>
      </c>
      <c r="IO57" s="44">
        <f t="shared" si="669"/>
        <v>0</v>
      </c>
      <c r="IP57" s="44">
        <f t="shared" si="670"/>
        <v>0</v>
      </c>
      <c r="IQ57" s="44">
        <f t="shared" si="671"/>
        <v>0</v>
      </c>
      <c r="IR57" s="44">
        <f t="shared" si="672"/>
        <v>0</v>
      </c>
      <c r="IS57" s="44">
        <f t="shared" si="673"/>
        <v>0</v>
      </c>
      <c r="IT57" s="44">
        <f t="shared" si="674"/>
        <v>0</v>
      </c>
      <c r="IU57" s="44">
        <f t="shared" si="675"/>
        <v>0</v>
      </c>
      <c r="IV57" s="44">
        <f t="shared" si="676"/>
        <v>0</v>
      </c>
    </row>
    <row r="58" spans="1:256" s="3" customFormat="1" ht="99.75" customHeight="1" thickBot="1">
      <c r="A58" s="58">
        <v>20</v>
      </c>
      <c r="B58" s="68">
        <v>8</v>
      </c>
      <c r="C58" s="93" t="s">
        <v>194</v>
      </c>
      <c r="D58" s="58" t="s">
        <v>178</v>
      </c>
      <c r="E58" s="59" t="s">
        <v>195</v>
      </c>
      <c r="F58" s="60" t="s">
        <v>40</v>
      </c>
      <c r="G58" s="58" t="s">
        <v>49</v>
      </c>
      <c r="H58" s="46"/>
      <c r="I58" s="85"/>
      <c r="J58" s="45"/>
      <c r="K58" s="85"/>
      <c r="L58" s="46"/>
      <c r="M58" s="85"/>
      <c r="N58" s="45"/>
      <c r="O58" s="85"/>
      <c r="P58" s="46">
        <v>4</v>
      </c>
      <c r="Q58" s="85">
        <f t="shared" si="453"/>
        <v>18</v>
      </c>
      <c r="R58" s="45" t="s">
        <v>4</v>
      </c>
      <c r="S58" s="85">
        <f t="shared" si="454"/>
        <v>0</v>
      </c>
      <c r="T58" s="38">
        <f t="shared" si="455"/>
        <v>18</v>
      </c>
      <c r="U58" s="41">
        <f t="shared" si="456"/>
        <v>0</v>
      </c>
      <c r="V58" s="42"/>
      <c r="W58" s="43"/>
      <c r="X58" s="42">
        <f t="shared" si="457"/>
        <v>0</v>
      </c>
      <c r="Y58" s="42">
        <f t="shared" si="458"/>
        <v>0</v>
      </c>
      <c r="Z58" s="42">
        <f t="shared" si="459"/>
        <v>0</v>
      </c>
      <c r="AA58" s="42">
        <f t="shared" si="460"/>
        <v>0</v>
      </c>
      <c r="AB58" s="42">
        <f t="shared" si="461"/>
        <v>0</v>
      </c>
      <c r="AC58" s="42">
        <f t="shared" si="462"/>
        <v>0</v>
      </c>
      <c r="AD58" s="42">
        <f t="shared" si="463"/>
        <v>0</v>
      </c>
      <c r="AE58" s="42">
        <f t="shared" si="464"/>
        <v>0</v>
      </c>
      <c r="AF58" s="42">
        <f t="shared" si="465"/>
        <v>0</v>
      </c>
      <c r="AG58" s="42">
        <f t="shared" si="466"/>
        <v>0</v>
      </c>
      <c r="AH58" s="42">
        <f t="shared" si="467"/>
        <v>0</v>
      </c>
      <c r="AI58" s="42">
        <f t="shared" si="468"/>
        <v>0</v>
      </c>
      <c r="AJ58" s="42">
        <f t="shared" si="469"/>
        <v>0</v>
      </c>
      <c r="AK58" s="42">
        <f t="shared" si="470"/>
        <v>0</v>
      </c>
      <c r="AL58" s="42">
        <f t="shared" si="471"/>
        <v>0</v>
      </c>
      <c r="AM58" s="42">
        <f t="shared" si="472"/>
        <v>0</v>
      </c>
      <c r="AN58" s="42">
        <f t="shared" si="473"/>
        <v>0</v>
      </c>
      <c r="AO58" s="42">
        <f t="shared" si="474"/>
        <v>0</v>
      </c>
      <c r="AP58" s="42">
        <f t="shared" si="475"/>
        <v>0</v>
      </c>
      <c r="AQ58" s="42">
        <f t="shared" si="476"/>
        <v>0</v>
      </c>
      <c r="AR58" s="42">
        <f t="shared" si="477"/>
        <v>0</v>
      </c>
      <c r="AS58" s="42">
        <f t="shared" si="478"/>
        <v>0</v>
      </c>
      <c r="AT58" s="42">
        <f t="shared" si="479"/>
        <v>0</v>
      </c>
      <c r="AU58" s="42">
        <f t="shared" si="480"/>
        <v>0</v>
      </c>
      <c r="AV58" s="42">
        <f t="shared" si="481"/>
        <v>0</v>
      </c>
      <c r="AW58" s="42">
        <f t="shared" si="482"/>
        <v>0</v>
      </c>
      <c r="AX58" s="42">
        <f t="shared" si="483"/>
        <v>0</v>
      </c>
      <c r="AY58" s="42">
        <f t="shared" si="484"/>
        <v>0</v>
      </c>
      <c r="AZ58" s="42">
        <f t="shared" si="485"/>
        <v>0</v>
      </c>
      <c r="BA58" s="42">
        <f t="shared" si="486"/>
        <v>0</v>
      </c>
      <c r="BB58" s="42">
        <f t="shared" si="487"/>
        <v>0</v>
      </c>
      <c r="BC58" s="42">
        <f t="shared" si="488"/>
        <v>0</v>
      </c>
      <c r="BD58" s="42">
        <f t="shared" si="489"/>
        <v>0</v>
      </c>
      <c r="BE58" s="42">
        <f t="shared" si="490"/>
        <v>0</v>
      </c>
      <c r="BF58" s="42">
        <f t="shared" si="491"/>
        <v>0</v>
      </c>
      <c r="BG58" s="42">
        <f t="shared" si="492"/>
        <v>0</v>
      </c>
      <c r="BH58" s="42">
        <f t="shared" si="493"/>
        <v>0</v>
      </c>
      <c r="BI58" s="42">
        <f t="shared" si="494"/>
        <v>0</v>
      </c>
      <c r="BJ58" s="42">
        <f t="shared" si="495"/>
        <v>0</v>
      </c>
      <c r="BK58" s="42">
        <f t="shared" si="496"/>
        <v>0</v>
      </c>
      <c r="BL58" s="42">
        <f t="shared" si="497"/>
        <v>0</v>
      </c>
      <c r="BM58" s="42">
        <f t="shared" si="498"/>
        <v>0</v>
      </c>
      <c r="BN58" s="42">
        <f t="shared" si="499"/>
        <v>0</v>
      </c>
      <c r="BO58" s="42">
        <f t="shared" si="500"/>
        <v>0</v>
      </c>
      <c r="BP58" s="42">
        <f t="shared" si="501"/>
        <v>0</v>
      </c>
      <c r="BQ58" s="42">
        <f t="shared" si="502"/>
        <v>0</v>
      </c>
      <c r="BR58" s="42">
        <f t="shared" si="503"/>
        <v>0</v>
      </c>
      <c r="BS58" s="42">
        <f t="shared" si="504"/>
        <v>0</v>
      </c>
      <c r="BT58" s="42">
        <f t="shared" si="505"/>
        <v>0</v>
      </c>
      <c r="BU58" s="42">
        <f t="shared" si="506"/>
        <v>0</v>
      </c>
      <c r="BV58" s="42">
        <f t="shared" si="507"/>
        <v>0</v>
      </c>
      <c r="BW58" s="42">
        <f t="shared" si="508"/>
        <v>0</v>
      </c>
      <c r="BX58" s="42">
        <f t="shared" si="509"/>
        <v>0</v>
      </c>
      <c r="BY58" s="42">
        <f t="shared" si="510"/>
        <v>0</v>
      </c>
      <c r="BZ58" s="42">
        <f t="shared" si="511"/>
        <v>0</v>
      </c>
      <c r="CA58" s="42">
        <f t="shared" si="512"/>
        <v>0</v>
      </c>
      <c r="CB58" s="42">
        <f t="shared" si="513"/>
        <v>0</v>
      </c>
      <c r="CC58" s="42">
        <f t="shared" si="514"/>
        <v>0</v>
      </c>
      <c r="CD58" s="42">
        <f t="shared" si="515"/>
        <v>0</v>
      </c>
      <c r="CE58" s="42">
        <f t="shared" si="516"/>
        <v>0</v>
      </c>
      <c r="CF58" s="42">
        <f t="shared" si="517"/>
        <v>0</v>
      </c>
      <c r="CG58" s="42">
        <f t="shared" si="518"/>
        <v>0</v>
      </c>
      <c r="CH58" s="42">
        <f t="shared" si="519"/>
        <v>0</v>
      </c>
      <c r="CI58" s="42">
        <f t="shared" si="520"/>
        <v>0</v>
      </c>
      <c r="CJ58" s="42">
        <f t="shared" si="521"/>
        <v>0</v>
      </c>
      <c r="CK58" s="42">
        <f t="shared" si="522"/>
        <v>0</v>
      </c>
      <c r="CL58" s="42">
        <f t="shared" si="523"/>
        <v>0</v>
      </c>
      <c r="CM58" s="42">
        <f t="shared" si="524"/>
        <v>0</v>
      </c>
      <c r="CN58" s="42">
        <f t="shared" si="525"/>
        <v>0</v>
      </c>
      <c r="CO58" s="42">
        <f t="shared" si="526"/>
        <v>0</v>
      </c>
      <c r="CP58" s="42">
        <f t="shared" si="527"/>
        <v>0</v>
      </c>
      <c r="CQ58" s="42">
        <f t="shared" si="528"/>
        <v>0</v>
      </c>
      <c r="CR58" s="42">
        <f t="shared" si="529"/>
        <v>0</v>
      </c>
      <c r="CS58" s="42">
        <f t="shared" si="530"/>
        <v>0</v>
      </c>
      <c r="CT58" s="42">
        <f t="shared" si="531"/>
        <v>0</v>
      </c>
      <c r="CU58" s="42">
        <f t="shared" si="532"/>
        <v>0</v>
      </c>
      <c r="CV58" s="42">
        <f t="shared" si="533"/>
        <v>0</v>
      </c>
      <c r="CW58" s="42">
        <f t="shared" si="534"/>
        <v>0</v>
      </c>
      <c r="CX58" s="42">
        <f t="shared" si="535"/>
        <v>0</v>
      </c>
      <c r="CY58" s="42">
        <f t="shared" si="536"/>
        <v>0</v>
      </c>
      <c r="CZ58" s="42">
        <f t="shared" si="537"/>
        <v>0</v>
      </c>
      <c r="DA58" s="42">
        <f t="shared" si="538"/>
        <v>0</v>
      </c>
      <c r="DB58" s="42">
        <f t="shared" si="539"/>
        <v>0</v>
      </c>
      <c r="DC58" s="42">
        <f t="shared" si="540"/>
        <v>0</v>
      </c>
      <c r="DD58" s="42">
        <f t="shared" si="541"/>
        <v>0</v>
      </c>
      <c r="DE58" s="42">
        <f t="shared" si="542"/>
        <v>0</v>
      </c>
      <c r="DF58" s="42">
        <f t="shared" si="543"/>
        <v>0</v>
      </c>
      <c r="DG58" s="42">
        <f t="shared" si="544"/>
        <v>0</v>
      </c>
      <c r="DH58" s="42">
        <f t="shared" si="545"/>
        <v>0</v>
      </c>
      <c r="DI58" s="42">
        <f t="shared" si="546"/>
        <v>0</v>
      </c>
      <c r="DJ58" s="42">
        <f t="shared" si="547"/>
        <v>0</v>
      </c>
      <c r="DK58" s="42">
        <f t="shared" si="548"/>
        <v>0</v>
      </c>
      <c r="DL58" s="42">
        <f t="shared" si="549"/>
        <v>0</v>
      </c>
      <c r="DM58" s="42">
        <f t="shared" si="550"/>
        <v>0</v>
      </c>
      <c r="DN58" s="42">
        <f t="shared" si="551"/>
        <v>0</v>
      </c>
      <c r="DO58" s="42">
        <f t="shared" si="552"/>
        <v>0</v>
      </c>
      <c r="DP58" s="42">
        <f t="shared" si="553"/>
        <v>0</v>
      </c>
      <c r="DQ58" s="42">
        <f t="shared" si="554"/>
        <v>0</v>
      </c>
      <c r="DR58" s="42">
        <f t="shared" si="555"/>
        <v>0</v>
      </c>
      <c r="DS58" s="42">
        <f t="shared" si="556"/>
        <v>0</v>
      </c>
      <c r="DT58" s="42">
        <f t="shared" si="557"/>
        <v>0</v>
      </c>
      <c r="DU58" s="42">
        <f t="shared" si="558"/>
        <v>0</v>
      </c>
      <c r="DV58" s="42">
        <f t="shared" si="559"/>
        <v>0</v>
      </c>
      <c r="DW58" s="42">
        <f t="shared" si="560"/>
        <v>0</v>
      </c>
      <c r="DX58" s="42">
        <f t="shared" si="561"/>
        <v>0</v>
      </c>
      <c r="DY58" s="42">
        <f t="shared" si="562"/>
        <v>0</v>
      </c>
      <c r="DZ58" s="42">
        <f t="shared" si="563"/>
        <v>0</v>
      </c>
      <c r="EA58" s="42">
        <f t="shared" si="564"/>
        <v>0</v>
      </c>
      <c r="EB58" s="42">
        <f t="shared" si="565"/>
        <v>0</v>
      </c>
      <c r="EC58" s="42">
        <f t="shared" si="566"/>
        <v>0</v>
      </c>
      <c r="ED58" s="42">
        <f t="shared" si="567"/>
        <v>0</v>
      </c>
      <c r="EE58" s="42">
        <f t="shared" si="568"/>
        <v>0</v>
      </c>
      <c r="EF58" s="42">
        <f t="shared" si="569"/>
        <v>0</v>
      </c>
      <c r="EG58" s="42">
        <f t="shared" si="570"/>
        <v>0</v>
      </c>
      <c r="EH58" s="42">
        <f t="shared" si="571"/>
        <v>0</v>
      </c>
      <c r="EI58" s="42">
        <f t="shared" si="572"/>
        <v>0</v>
      </c>
      <c r="EJ58" s="42">
        <f t="shared" si="573"/>
        <v>0</v>
      </c>
      <c r="EK58" s="42">
        <f t="shared" si="574"/>
        <v>0</v>
      </c>
      <c r="EL58" s="42">
        <f t="shared" si="575"/>
        <v>0</v>
      </c>
      <c r="EM58" s="42">
        <f t="shared" si="576"/>
        <v>0</v>
      </c>
      <c r="EN58" s="42">
        <f t="shared" si="577"/>
        <v>0</v>
      </c>
      <c r="EO58" s="42">
        <f t="shared" si="578"/>
        <v>0</v>
      </c>
      <c r="EP58" s="42">
        <f t="shared" si="579"/>
        <v>0</v>
      </c>
      <c r="EQ58" s="42">
        <f t="shared" si="580"/>
        <v>0</v>
      </c>
      <c r="ER58" s="42">
        <f t="shared" si="581"/>
        <v>0</v>
      </c>
      <c r="ES58" s="42">
        <f t="shared" si="582"/>
        <v>0</v>
      </c>
      <c r="ET58" s="42">
        <f t="shared" si="583"/>
        <v>0</v>
      </c>
      <c r="EU58" s="42">
        <f t="shared" si="584"/>
        <v>0</v>
      </c>
      <c r="EV58" s="42">
        <f t="shared" si="585"/>
        <v>0</v>
      </c>
      <c r="EW58" s="42">
        <f t="shared" si="586"/>
        <v>0</v>
      </c>
      <c r="EX58" s="42">
        <f t="shared" si="587"/>
        <v>0</v>
      </c>
      <c r="EY58" s="42">
        <f>SUM(DI58:EX58)</f>
        <v>0</v>
      </c>
      <c r="EZ58" s="42"/>
      <c r="FA58" s="42" t="str">
        <f t="shared" si="588"/>
        <v>Ноль</v>
      </c>
      <c r="FB58" s="42" t="str">
        <f t="shared" si="589"/>
        <v>Ноль</v>
      </c>
      <c r="FC58" s="42"/>
      <c r="FD58" s="42">
        <f t="shared" si="590"/>
        <v>0</v>
      </c>
      <c r="FE58" s="42" t="e">
        <f>IF(T58=#REF!,IF(J58&lt;#REF!,#REF!,FI58),#REF!)</f>
        <v>#REF!</v>
      </c>
      <c r="FF58" s="42" t="e">
        <f>IF(T58=#REF!,IF(J58&lt;#REF!,0,1))</f>
        <v>#REF!</v>
      </c>
      <c r="FG58" s="42" t="e">
        <f>IF(AND(FD58&gt;=21,FD58&lt;&gt;0),FD58,IF(T58&lt;#REF!,"СТОП",FE58+FF58))</f>
        <v>#REF!</v>
      </c>
      <c r="FH58" s="42"/>
      <c r="FI58" s="42">
        <v>15</v>
      </c>
      <c r="FJ58" s="42">
        <v>16</v>
      </c>
      <c r="FK58" s="42"/>
      <c r="FL58" s="44">
        <f t="shared" si="591"/>
        <v>0</v>
      </c>
      <c r="FM58" s="44">
        <f t="shared" si="592"/>
        <v>0</v>
      </c>
      <c r="FN58" s="44">
        <f t="shared" si="593"/>
        <v>0</v>
      </c>
      <c r="FO58" s="44">
        <f t="shared" si="594"/>
        <v>0</v>
      </c>
      <c r="FP58" s="44">
        <f t="shared" si="595"/>
        <v>0</v>
      </c>
      <c r="FQ58" s="44">
        <f t="shared" si="596"/>
        <v>0</v>
      </c>
      <c r="FR58" s="44">
        <f t="shared" si="597"/>
        <v>0</v>
      </c>
      <c r="FS58" s="44">
        <f t="shared" si="598"/>
        <v>0</v>
      </c>
      <c r="FT58" s="44">
        <f t="shared" si="599"/>
        <v>0</v>
      </c>
      <c r="FU58" s="44">
        <f t="shared" si="600"/>
        <v>0</v>
      </c>
      <c r="FV58" s="44">
        <f t="shared" si="601"/>
        <v>0</v>
      </c>
      <c r="FW58" s="44">
        <f t="shared" si="602"/>
        <v>0</v>
      </c>
      <c r="FX58" s="44">
        <f t="shared" si="603"/>
        <v>0</v>
      </c>
      <c r="FY58" s="44">
        <f t="shared" si="604"/>
        <v>0</v>
      </c>
      <c r="FZ58" s="44">
        <f t="shared" si="605"/>
        <v>0</v>
      </c>
      <c r="GA58" s="44">
        <f t="shared" si="606"/>
        <v>0</v>
      </c>
      <c r="GB58" s="44">
        <f t="shared" si="607"/>
        <v>0</v>
      </c>
      <c r="GC58" s="44">
        <f t="shared" si="608"/>
        <v>0</v>
      </c>
      <c r="GD58" s="44">
        <f t="shared" si="609"/>
        <v>0</v>
      </c>
      <c r="GE58" s="44">
        <f t="shared" si="610"/>
        <v>0</v>
      </c>
      <c r="GF58" s="44">
        <f t="shared" si="611"/>
        <v>0</v>
      </c>
      <c r="GG58" s="44">
        <f t="shared" si="612"/>
        <v>0</v>
      </c>
      <c r="GH58" s="44">
        <f>SUM(FL58:GG58)</f>
        <v>0</v>
      </c>
      <c r="GI58" s="44">
        <f t="shared" si="613"/>
        <v>0</v>
      </c>
      <c r="GJ58" s="44">
        <f t="shared" si="614"/>
        <v>0</v>
      </c>
      <c r="GK58" s="44">
        <f t="shared" si="615"/>
        <v>0</v>
      </c>
      <c r="GL58" s="44">
        <f t="shared" si="616"/>
        <v>0</v>
      </c>
      <c r="GM58" s="44">
        <f t="shared" si="617"/>
        <v>0</v>
      </c>
      <c r="GN58" s="44">
        <f t="shared" si="618"/>
        <v>0</v>
      </c>
      <c r="GO58" s="44">
        <f t="shared" si="619"/>
        <v>0</v>
      </c>
      <c r="GP58" s="44">
        <f t="shared" si="620"/>
        <v>0</v>
      </c>
      <c r="GQ58" s="44">
        <f t="shared" si="621"/>
        <v>0</v>
      </c>
      <c r="GR58" s="44">
        <f t="shared" si="622"/>
        <v>0</v>
      </c>
      <c r="GS58" s="44">
        <f t="shared" si="623"/>
        <v>0</v>
      </c>
      <c r="GT58" s="44">
        <f t="shared" si="624"/>
        <v>0</v>
      </c>
      <c r="GU58" s="44">
        <f t="shared" si="625"/>
        <v>0</v>
      </c>
      <c r="GV58" s="44">
        <f t="shared" si="626"/>
        <v>0</v>
      </c>
      <c r="GW58" s="44">
        <f t="shared" si="627"/>
        <v>0</v>
      </c>
      <c r="GX58" s="44">
        <f t="shared" si="628"/>
        <v>0</v>
      </c>
      <c r="GY58" s="44">
        <f t="shared" si="629"/>
        <v>0</v>
      </c>
      <c r="GZ58" s="44">
        <f t="shared" si="630"/>
        <v>0</v>
      </c>
      <c r="HA58" s="44">
        <f t="shared" si="631"/>
        <v>0</v>
      </c>
      <c r="HB58" s="44">
        <f t="shared" si="632"/>
        <v>0</v>
      </c>
      <c r="HC58" s="44">
        <f t="shared" si="633"/>
        <v>0</v>
      </c>
      <c r="HD58" s="44">
        <f t="shared" si="634"/>
        <v>0</v>
      </c>
      <c r="HE58" s="44">
        <f>SUM(GI58:HD58)</f>
        <v>0</v>
      </c>
      <c r="HF58" s="44">
        <f t="shared" si="635"/>
        <v>0</v>
      </c>
      <c r="HG58" s="44">
        <f t="shared" si="636"/>
        <v>0</v>
      </c>
      <c r="HH58" s="44">
        <f t="shared" si="637"/>
        <v>0</v>
      </c>
      <c r="HI58" s="44">
        <f t="shared" si="638"/>
        <v>0</v>
      </c>
      <c r="HJ58" s="44">
        <f t="shared" si="639"/>
        <v>0</v>
      </c>
      <c r="HK58" s="44">
        <f t="shared" si="640"/>
        <v>0</v>
      </c>
      <c r="HL58" s="44">
        <f t="shared" si="641"/>
        <v>0</v>
      </c>
      <c r="HM58" s="44">
        <f t="shared" si="642"/>
        <v>0</v>
      </c>
      <c r="HN58" s="44">
        <f t="shared" si="643"/>
        <v>0</v>
      </c>
      <c r="HO58" s="44">
        <f t="shared" si="644"/>
        <v>0</v>
      </c>
      <c r="HP58" s="44">
        <f t="shared" si="645"/>
        <v>0</v>
      </c>
      <c r="HQ58" s="44">
        <f t="shared" si="646"/>
        <v>0</v>
      </c>
      <c r="HR58" s="44">
        <f t="shared" si="647"/>
        <v>0</v>
      </c>
      <c r="HS58" s="44">
        <f t="shared" si="648"/>
        <v>0</v>
      </c>
      <c r="HT58" s="44">
        <f t="shared" si="649"/>
        <v>0</v>
      </c>
      <c r="HU58" s="44">
        <f t="shared" si="650"/>
        <v>0</v>
      </c>
      <c r="HV58" s="44">
        <f t="shared" si="651"/>
        <v>0</v>
      </c>
      <c r="HW58" s="44">
        <f t="shared" si="652"/>
        <v>0</v>
      </c>
      <c r="HX58" s="44">
        <f t="shared" si="653"/>
        <v>0</v>
      </c>
      <c r="HY58" s="44">
        <f t="shared" si="654"/>
        <v>0</v>
      </c>
      <c r="HZ58" s="44">
        <f t="shared" si="655"/>
        <v>0</v>
      </c>
      <c r="IA58" s="44">
        <f t="shared" si="656"/>
        <v>0</v>
      </c>
      <c r="IB58" s="44">
        <f>SUM(HF58:IA58)</f>
        <v>0</v>
      </c>
      <c r="IC58" s="44">
        <f t="shared" si="657"/>
        <v>0</v>
      </c>
      <c r="ID58" s="44">
        <f t="shared" si="658"/>
        <v>0</v>
      </c>
      <c r="IE58" s="44">
        <f t="shared" si="659"/>
        <v>0</v>
      </c>
      <c r="IF58" s="44">
        <f t="shared" si="660"/>
        <v>0</v>
      </c>
      <c r="IG58" s="44">
        <f t="shared" si="661"/>
        <v>0</v>
      </c>
      <c r="IH58" s="44">
        <f t="shared" si="662"/>
        <v>0</v>
      </c>
      <c r="II58" s="44">
        <f t="shared" si="663"/>
        <v>0</v>
      </c>
      <c r="IJ58" s="44">
        <f t="shared" si="664"/>
        <v>0</v>
      </c>
      <c r="IK58" s="44">
        <f t="shared" si="665"/>
        <v>0</v>
      </c>
      <c r="IL58" s="44">
        <f t="shared" si="666"/>
        <v>0</v>
      </c>
      <c r="IM58" s="44">
        <f t="shared" si="667"/>
        <v>0</v>
      </c>
      <c r="IN58" s="44">
        <f t="shared" si="668"/>
        <v>0</v>
      </c>
      <c r="IO58" s="44">
        <f t="shared" si="669"/>
        <v>0</v>
      </c>
      <c r="IP58" s="44">
        <f t="shared" si="670"/>
        <v>0</v>
      </c>
      <c r="IQ58" s="44">
        <f t="shared" si="671"/>
        <v>0</v>
      </c>
      <c r="IR58" s="44">
        <f t="shared" si="672"/>
        <v>0</v>
      </c>
      <c r="IS58" s="44">
        <f t="shared" si="673"/>
        <v>0</v>
      </c>
      <c r="IT58" s="44">
        <f t="shared" si="674"/>
        <v>0</v>
      </c>
      <c r="IU58" s="44">
        <f t="shared" si="675"/>
        <v>0</v>
      </c>
      <c r="IV58" s="44">
        <f t="shared" si="676"/>
        <v>0</v>
      </c>
    </row>
    <row r="59" spans="1:256" s="3" customFormat="1" ht="99.75" customHeight="1" thickBot="1">
      <c r="A59" s="55">
        <v>21</v>
      </c>
      <c r="B59" s="68">
        <v>133</v>
      </c>
      <c r="C59" s="66" t="s">
        <v>157</v>
      </c>
      <c r="D59" s="58" t="s">
        <v>27</v>
      </c>
      <c r="E59" s="59" t="s">
        <v>110</v>
      </c>
      <c r="F59" s="60" t="s">
        <v>97</v>
      </c>
      <c r="G59" s="58" t="s">
        <v>42</v>
      </c>
      <c r="H59" s="46" t="s">
        <v>55</v>
      </c>
      <c r="I59" s="85">
        <f>IF(AND(H59&lt;=20,H59&gt;=1),IF(H59=1,25,IF(H59=2,22,IF(H59=3,20,IF(H59=4,18,21-H59)))),0)</f>
        <v>0</v>
      </c>
      <c r="J59" s="45" t="s">
        <v>55</v>
      </c>
      <c r="K59" s="85">
        <f>IF(AND(J59&lt;=20,J59&gt;=1),IF(J59=1,25,IF(J59=2,22,IF(J59=3,20,IF(J59=4,18,21-J59)))),0)</f>
        <v>0</v>
      </c>
      <c r="L59" s="46">
        <v>12</v>
      </c>
      <c r="M59" s="85">
        <f>IF(AND(L59&lt;=20,L59&gt;=1),IF(L59=1,25,IF(L59=2,22,IF(L59=3,20,IF(L59=4,18,21-L59)))),0)</f>
        <v>9</v>
      </c>
      <c r="N59" s="45">
        <v>14</v>
      </c>
      <c r="O59" s="85">
        <f>IF(AND(N59&lt;=20,N59&gt;=1),IF(N59=1,25,IF(N59=2,22,IF(N59=3,20,IF(N59=4,18,21-N59)))),0)</f>
        <v>7</v>
      </c>
      <c r="P59" s="46"/>
      <c r="Q59" s="85">
        <f t="shared" si="453"/>
        <v>0</v>
      </c>
      <c r="R59" s="45"/>
      <c r="S59" s="85">
        <f t="shared" si="454"/>
        <v>0</v>
      </c>
      <c r="T59" s="38">
        <f t="shared" si="455"/>
        <v>16</v>
      </c>
      <c r="U59" s="41">
        <f t="shared" si="456"/>
        <v>0</v>
      </c>
      <c r="V59" s="42"/>
      <c r="W59" s="43"/>
      <c r="X59" s="42">
        <f t="shared" si="457"/>
        <v>0</v>
      </c>
      <c r="Y59" s="42">
        <f t="shared" si="458"/>
        <v>0</v>
      </c>
      <c r="Z59" s="42">
        <f t="shared" si="459"/>
        <v>0</v>
      </c>
      <c r="AA59" s="42">
        <f t="shared" si="460"/>
        <v>0</v>
      </c>
      <c r="AB59" s="42">
        <f t="shared" si="461"/>
        <v>0</v>
      </c>
      <c r="AC59" s="42">
        <f t="shared" si="462"/>
        <v>0</v>
      </c>
      <c r="AD59" s="42">
        <f t="shared" si="463"/>
        <v>0</v>
      </c>
      <c r="AE59" s="42">
        <f t="shared" si="464"/>
        <v>0</v>
      </c>
      <c r="AF59" s="42">
        <f t="shared" si="465"/>
        <v>0</v>
      </c>
      <c r="AG59" s="42">
        <f t="shared" si="466"/>
        <v>0</v>
      </c>
      <c r="AH59" s="42">
        <f t="shared" si="467"/>
        <v>0</v>
      </c>
      <c r="AI59" s="42">
        <f t="shared" si="468"/>
        <v>0</v>
      </c>
      <c r="AJ59" s="42">
        <f t="shared" si="469"/>
        <v>0</v>
      </c>
      <c r="AK59" s="42">
        <f t="shared" si="470"/>
        <v>0</v>
      </c>
      <c r="AL59" s="42">
        <f t="shared" si="471"/>
        <v>0</v>
      </c>
      <c r="AM59" s="42">
        <f t="shared" si="472"/>
        <v>0</v>
      </c>
      <c r="AN59" s="42">
        <f t="shared" si="473"/>
        <v>0</v>
      </c>
      <c r="AO59" s="42">
        <f t="shared" si="474"/>
        <v>0</v>
      </c>
      <c r="AP59" s="42">
        <f t="shared" si="475"/>
        <v>0</v>
      </c>
      <c r="AQ59" s="42">
        <f t="shared" si="476"/>
        <v>0</v>
      </c>
      <c r="AR59" s="42">
        <f t="shared" si="477"/>
        <v>0</v>
      </c>
      <c r="AS59" s="42">
        <f t="shared" si="478"/>
        <v>0</v>
      </c>
      <c r="AT59" s="42">
        <f t="shared" si="479"/>
        <v>0</v>
      </c>
      <c r="AU59" s="42">
        <f t="shared" si="480"/>
        <v>0</v>
      </c>
      <c r="AV59" s="42">
        <f t="shared" si="481"/>
        <v>0</v>
      </c>
      <c r="AW59" s="42">
        <f t="shared" si="482"/>
        <v>0</v>
      </c>
      <c r="AX59" s="42">
        <f t="shared" si="483"/>
        <v>0</v>
      </c>
      <c r="AY59" s="42">
        <f t="shared" si="484"/>
        <v>0</v>
      </c>
      <c r="AZ59" s="42">
        <f t="shared" si="485"/>
        <v>0</v>
      </c>
      <c r="BA59" s="42">
        <f t="shared" si="486"/>
        <v>0</v>
      </c>
      <c r="BB59" s="42">
        <f t="shared" si="487"/>
        <v>0</v>
      </c>
      <c r="BC59" s="42">
        <f t="shared" si="488"/>
        <v>0</v>
      </c>
      <c r="BD59" s="42">
        <f t="shared" si="489"/>
        <v>0</v>
      </c>
      <c r="BE59" s="42">
        <f t="shared" si="490"/>
        <v>0</v>
      </c>
      <c r="BF59" s="42">
        <f t="shared" si="491"/>
        <v>0</v>
      </c>
      <c r="BG59" s="42">
        <f t="shared" si="492"/>
        <v>0</v>
      </c>
      <c r="BH59" s="42">
        <f t="shared" si="493"/>
        <v>0</v>
      </c>
      <c r="BI59" s="42">
        <f t="shared" si="494"/>
        <v>0</v>
      </c>
      <c r="BJ59" s="42">
        <f t="shared" si="495"/>
        <v>0</v>
      </c>
      <c r="BK59" s="42">
        <f t="shared" si="496"/>
        <v>0</v>
      </c>
      <c r="BL59" s="42">
        <f t="shared" si="497"/>
        <v>0</v>
      </c>
      <c r="BM59" s="42">
        <f t="shared" si="498"/>
        <v>0</v>
      </c>
      <c r="BN59" s="42">
        <f t="shared" si="499"/>
        <v>0</v>
      </c>
      <c r="BO59" s="42">
        <f t="shared" si="500"/>
        <v>0</v>
      </c>
      <c r="BP59" s="42">
        <f t="shared" si="501"/>
        <v>0</v>
      </c>
      <c r="BQ59" s="42">
        <f t="shared" si="502"/>
        <v>0</v>
      </c>
      <c r="BR59" s="42">
        <f t="shared" si="503"/>
        <v>0</v>
      </c>
      <c r="BS59" s="42">
        <f t="shared" si="504"/>
        <v>0</v>
      </c>
      <c r="BT59" s="42">
        <f t="shared" si="505"/>
        <v>0</v>
      </c>
      <c r="BU59" s="42">
        <f t="shared" si="506"/>
        <v>0</v>
      </c>
      <c r="BV59" s="42">
        <f t="shared" si="507"/>
        <v>0</v>
      </c>
      <c r="BW59" s="42">
        <f t="shared" si="508"/>
        <v>0</v>
      </c>
      <c r="BX59" s="42">
        <f t="shared" si="509"/>
        <v>0</v>
      </c>
      <c r="BY59" s="42">
        <f t="shared" si="510"/>
        <v>0</v>
      </c>
      <c r="BZ59" s="42">
        <f t="shared" si="511"/>
        <v>0</v>
      </c>
      <c r="CA59" s="42">
        <f t="shared" si="512"/>
        <v>0</v>
      </c>
      <c r="CB59" s="42">
        <f t="shared" si="513"/>
        <v>0</v>
      </c>
      <c r="CC59" s="42">
        <f t="shared" si="514"/>
        <v>0</v>
      </c>
      <c r="CD59" s="42">
        <f t="shared" si="515"/>
        <v>0</v>
      </c>
      <c r="CE59" s="42">
        <f t="shared" si="516"/>
        <v>0</v>
      </c>
      <c r="CF59" s="42">
        <f t="shared" si="517"/>
        <v>0</v>
      </c>
      <c r="CG59" s="42">
        <f t="shared" si="518"/>
        <v>0</v>
      </c>
      <c r="CH59" s="42">
        <f t="shared" si="519"/>
        <v>0</v>
      </c>
      <c r="CI59" s="42">
        <f t="shared" si="520"/>
        <v>0</v>
      </c>
      <c r="CJ59" s="42">
        <f t="shared" si="521"/>
        <v>0</v>
      </c>
      <c r="CK59" s="42">
        <f t="shared" si="522"/>
        <v>0</v>
      </c>
      <c r="CL59" s="42">
        <f t="shared" si="523"/>
        <v>0</v>
      </c>
      <c r="CM59" s="42">
        <f t="shared" si="524"/>
        <v>0</v>
      </c>
      <c r="CN59" s="42">
        <f t="shared" si="525"/>
        <v>0</v>
      </c>
      <c r="CO59" s="42">
        <f t="shared" si="526"/>
        <v>0</v>
      </c>
      <c r="CP59" s="42">
        <f t="shared" si="527"/>
        <v>0</v>
      </c>
      <c r="CQ59" s="42">
        <f t="shared" si="528"/>
        <v>0</v>
      </c>
      <c r="CR59" s="42">
        <f t="shared" si="529"/>
        <v>0</v>
      </c>
      <c r="CS59" s="42">
        <f t="shared" si="530"/>
        <v>0</v>
      </c>
      <c r="CT59" s="42">
        <f t="shared" si="531"/>
        <v>0</v>
      </c>
      <c r="CU59" s="42">
        <f t="shared" si="532"/>
        <v>0</v>
      </c>
      <c r="CV59" s="42">
        <f t="shared" si="533"/>
        <v>0</v>
      </c>
      <c r="CW59" s="42">
        <f t="shared" si="534"/>
        <v>0</v>
      </c>
      <c r="CX59" s="42">
        <f t="shared" si="535"/>
        <v>0</v>
      </c>
      <c r="CY59" s="42">
        <f t="shared" si="536"/>
        <v>0</v>
      </c>
      <c r="CZ59" s="42">
        <f t="shared" si="537"/>
        <v>0</v>
      </c>
      <c r="DA59" s="42">
        <f t="shared" si="538"/>
        <v>0</v>
      </c>
      <c r="DB59" s="42">
        <f t="shared" si="539"/>
        <v>0</v>
      </c>
      <c r="DC59" s="42">
        <f t="shared" si="540"/>
        <v>0</v>
      </c>
      <c r="DD59" s="42">
        <f t="shared" si="541"/>
        <v>0</v>
      </c>
      <c r="DE59" s="42">
        <f t="shared" si="542"/>
        <v>0</v>
      </c>
      <c r="DF59" s="42">
        <f t="shared" si="543"/>
        <v>0</v>
      </c>
      <c r="DG59" s="42">
        <f t="shared" si="544"/>
        <v>0</v>
      </c>
      <c r="DH59" s="42">
        <f t="shared" si="545"/>
        <v>0</v>
      </c>
      <c r="DI59" s="42">
        <f t="shared" si="546"/>
        <v>0</v>
      </c>
      <c r="DJ59" s="42">
        <f t="shared" si="547"/>
        <v>0</v>
      </c>
      <c r="DK59" s="42">
        <f t="shared" si="548"/>
        <v>0</v>
      </c>
      <c r="DL59" s="42">
        <f t="shared" si="549"/>
        <v>0</v>
      </c>
      <c r="DM59" s="42">
        <f t="shared" si="550"/>
        <v>0</v>
      </c>
      <c r="DN59" s="42">
        <f t="shared" si="551"/>
        <v>0</v>
      </c>
      <c r="DO59" s="42">
        <f t="shared" si="552"/>
        <v>0</v>
      </c>
      <c r="DP59" s="42">
        <f t="shared" si="553"/>
        <v>0</v>
      </c>
      <c r="DQ59" s="42">
        <f t="shared" si="554"/>
        <v>0</v>
      </c>
      <c r="DR59" s="42">
        <f t="shared" si="555"/>
        <v>0</v>
      </c>
      <c r="DS59" s="42">
        <f t="shared" si="556"/>
        <v>0</v>
      </c>
      <c r="DT59" s="42">
        <f t="shared" si="557"/>
        <v>0</v>
      </c>
      <c r="DU59" s="42">
        <f t="shared" si="558"/>
        <v>0</v>
      </c>
      <c r="DV59" s="42">
        <f t="shared" si="559"/>
        <v>0</v>
      </c>
      <c r="DW59" s="42">
        <f t="shared" si="560"/>
        <v>0</v>
      </c>
      <c r="DX59" s="42">
        <f t="shared" si="561"/>
        <v>0</v>
      </c>
      <c r="DY59" s="42">
        <f t="shared" si="562"/>
        <v>0</v>
      </c>
      <c r="DZ59" s="42">
        <f t="shared" si="563"/>
        <v>0</v>
      </c>
      <c r="EA59" s="42">
        <f t="shared" si="564"/>
        <v>0</v>
      </c>
      <c r="EB59" s="42">
        <f t="shared" si="565"/>
        <v>0</v>
      </c>
      <c r="EC59" s="42">
        <f t="shared" si="566"/>
        <v>0</v>
      </c>
      <c r="ED59" s="42">
        <f t="shared" si="567"/>
        <v>0</v>
      </c>
      <c r="EE59" s="42">
        <f t="shared" si="568"/>
        <v>0</v>
      </c>
      <c r="EF59" s="42">
        <f t="shared" si="569"/>
        <v>0</v>
      </c>
      <c r="EG59" s="42">
        <f t="shared" si="570"/>
        <v>0</v>
      </c>
      <c r="EH59" s="42">
        <f t="shared" si="571"/>
        <v>0</v>
      </c>
      <c r="EI59" s="42">
        <f t="shared" si="572"/>
        <v>0</v>
      </c>
      <c r="EJ59" s="42">
        <f t="shared" si="573"/>
        <v>0</v>
      </c>
      <c r="EK59" s="42">
        <f t="shared" si="574"/>
        <v>0</v>
      </c>
      <c r="EL59" s="42">
        <f t="shared" si="575"/>
        <v>0</v>
      </c>
      <c r="EM59" s="42">
        <f t="shared" si="576"/>
        <v>0</v>
      </c>
      <c r="EN59" s="42">
        <f t="shared" si="577"/>
        <v>0</v>
      </c>
      <c r="EO59" s="42">
        <f t="shared" si="578"/>
        <v>0</v>
      </c>
      <c r="EP59" s="42">
        <f t="shared" si="579"/>
        <v>0</v>
      </c>
      <c r="EQ59" s="42">
        <f t="shared" si="580"/>
        <v>0</v>
      </c>
      <c r="ER59" s="42">
        <f t="shared" si="581"/>
        <v>0</v>
      </c>
      <c r="ES59" s="42">
        <f t="shared" si="582"/>
        <v>0</v>
      </c>
      <c r="ET59" s="42">
        <f t="shared" si="583"/>
        <v>0</v>
      </c>
      <c r="EU59" s="42">
        <f t="shared" si="584"/>
        <v>0</v>
      </c>
      <c r="EV59" s="42">
        <f t="shared" si="585"/>
        <v>0</v>
      </c>
      <c r="EW59" s="42">
        <f t="shared" si="586"/>
        <v>0</v>
      </c>
      <c r="EX59" s="42">
        <f t="shared" si="587"/>
        <v>0</v>
      </c>
      <c r="EY59" s="42">
        <f>SUM(DI59:EX59)</f>
        <v>0</v>
      </c>
      <c r="EZ59" s="42"/>
      <c r="FA59" s="42" t="str">
        <f t="shared" si="588"/>
        <v>-</v>
      </c>
      <c r="FB59" s="42" t="str">
        <f t="shared" si="589"/>
        <v>-</v>
      </c>
      <c r="FC59" s="42"/>
      <c r="FD59" s="42">
        <f t="shared" si="590"/>
        <v>0</v>
      </c>
      <c r="FE59" s="42" t="e">
        <f>IF(T59=#REF!,IF(J59&lt;#REF!,#REF!,FI59),#REF!)</f>
        <v>#REF!</v>
      </c>
      <c r="FF59" s="42" t="e">
        <f>IF(T59=#REF!,IF(J59&lt;#REF!,0,1))</f>
        <v>#REF!</v>
      </c>
      <c r="FG59" s="42" t="e">
        <f>IF(AND(FD59&gt;=21,FD59&lt;&gt;0),FD59,IF(T59&lt;#REF!,"СТОП",FE59+FF59))</f>
        <v>#REF!</v>
      </c>
      <c r="FH59" s="42"/>
      <c r="FI59" s="42">
        <v>15</v>
      </c>
      <c r="FJ59" s="42">
        <v>16</v>
      </c>
      <c r="FK59" s="42"/>
      <c r="FL59" s="44">
        <f t="shared" si="591"/>
        <v>0</v>
      </c>
      <c r="FM59" s="44">
        <f t="shared" si="592"/>
        <v>0</v>
      </c>
      <c r="FN59" s="44">
        <f t="shared" si="593"/>
        <v>0</v>
      </c>
      <c r="FO59" s="44">
        <f t="shared" si="594"/>
        <v>0</v>
      </c>
      <c r="FP59" s="44">
        <f t="shared" si="595"/>
        <v>0</v>
      </c>
      <c r="FQ59" s="44">
        <f t="shared" si="596"/>
        <v>0</v>
      </c>
      <c r="FR59" s="44">
        <f t="shared" si="597"/>
        <v>0</v>
      </c>
      <c r="FS59" s="44">
        <f t="shared" si="598"/>
        <v>0</v>
      </c>
      <c r="FT59" s="44">
        <f t="shared" si="599"/>
        <v>0</v>
      </c>
      <c r="FU59" s="44">
        <f t="shared" si="600"/>
        <v>0</v>
      </c>
      <c r="FV59" s="44">
        <f t="shared" si="601"/>
        <v>0</v>
      </c>
      <c r="FW59" s="44">
        <f t="shared" si="602"/>
        <v>0</v>
      </c>
      <c r="FX59" s="44">
        <f t="shared" si="603"/>
        <v>0</v>
      </c>
      <c r="FY59" s="44">
        <f t="shared" si="604"/>
        <v>0</v>
      </c>
      <c r="FZ59" s="44">
        <f t="shared" si="605"/>
        <v>0</v>
      </c>
      <c r="GA59" s="44">
        <f t="shared" si="606"/>
        <v>0</v>
      </c>
      <c r="GB59" s="44">
        <f t="shared" si="607"/>
        <v>0</v>
      </c>
      <c r="GC59" s="44">
        <f t="shared" si="608"/>
        <v>0</v>
      </c>
      <c r="GD59" s="44">
        <f t="shared" si="609"/>
        <v>0</v>
      </c>
      <c r="GE59" s="44">
        <f t="shared" si="610"/>
        <v>0</v>
      </c>
      <c r="GF59" s="44">
        <f t="shared" si="611"/>
        <v>0</v>
      </c>
      <c r="GG59" s="44">
        <f t="shared" si="612"/>
        <v>0</v>
      </c>
      <c r="GH59" s="44">
        <f>SUM(FL59:GG59)</f>
        <v>0</v>
      </c>
      <c r="GI59" s="44">
        <f t="shared" si="613"/>
        <v>0</v>
      </c>
      <c r="GJ59" s="44">
        <f t="shared" si="614"/>
        <v>0</v>
      </c>
      <c r="GK59" s="44">
        <f t="shared" si="615"/>
        <v>0</v>
      </c>
      <c r="GL59" s="44">
        <f t="shared" si="616"/>
        <v>0</v>
      </c>
      <c r="GM59" s="44">
        <f t="shared" si="617"/>
        <v>0</v>
      </c>
      <c r="GN59" s="44">
        <f t="shared" si="618"/>
        <v>0</v>
      </c>
      <c r="GO59" s="44">
        <f t="shared" si="619"/>
        <v>0</v>
      </c>
      <c r="GP59" s="44">
        <f t="shared" si="620"/>
        <v>0</v>
      </c>
      <c r="GQ59" s="44">
        <f t="shared" si="621"/>
        <v>0</v>
      </c>
      <c r="GR59" s="44">
        <f t="shared" si="622"/>
        <v>0</v>
      </c>
      <c r="GS59" s="44">
        <f t="shared" si="623"/>
        <v>0</v>
      </c>
      <c r="GT59" s="44">
        <f t="shared" si="624"/>
        <v>0</v>
      </c>
      <c r="GU59" s="44">
        <f t="shared" si="625"/>
        <v>0</v>
      </c>
      <c r="GV59" s="44">
        <f t="shared" si="626"/>
        <v>0</v>
      </c>
      <c r="GW59" s="44">
        <f t="shared" si="627"/>
        <v>0</v>
      </c>
      <c r="GX59" s="44">
        <f t="shared" si="628"/>
        <v>0</v>
      </c>
      <c r="GY59" s="44">
        <f t="shared" si="629"/>
        <v>0</v>
      </c>
      <c r="GZ59" s="44">
        <f t="shared" si="630"/>
        <v>0</v>
      </c>
      <c r="HA59" s="44">
        <f t="shared" si="631"/>
        <v>0</v>
      </c>
      <c r="HB59" s="44">
        <f t="shared" si="632"/>
        <v>0</v>
      </c>
      <c r="HC59" s="44">
        <f t="shared" si="633"/>
        <v>0</v>
      </c>
      <c r="HD59" s="44">
        <f t="shared" si="634"/>
        <v>0</v>
      </c>
      <c r="HE59" s="44">
        <f>SUM(GI59:HD59)</f>
        <v>0</v>
      </c>
      <c r="HF59" s="44">
        <f t="shared" si="635"/>
        <v>0</v>
      </c>
      <c r="HG59" s="44">
        <f t="shared" si="636"/>
        <v>0</v>
      </c>
      <c r="HH59" s="44">
        <f t="shared" si="637"/>
        <v>0</v>
      </c>
      <c r="HI59" s="44">
        <f t="shared" si="638"/>
        <v>0</v>
      </c>
      <c r="HJ59" s="44">
        <f t="shared" si="639"/>
        <v>0</v>
      </c>
      <c r="HK59" s="44">
        <f t="shared" si="640"/>
        <v>0</v>
      </c>
      <c r="HL59" s="44">
        <f t="shared" si="641"/>
        <v>0</v>
      </c>
      <c r="HM59" s="44">
        <f t="shared" si="642"/>
        <v>0</v>
      </c>
      <c r="HN59" s="44">
        <f t="shared" si="643"/>
        <v>0</v>
      </c>
      <c r="HO59" s="44">
        <f t="shared" si="644"/>
        <v>0</v>
      </c>
      <c r="HP59" s="44">
        <f t="shared" si="645"/>
        <v>0</v>
      </c>
      <c r="HQ59" s="44">
        <f t="shared" si="646"/>
        <v>0</v>
      </c>
      <c r="HR59" s="44">
        <f t="shared" si="647"/>
        <v>0</v>
      </c>
      <c r="HS59" s="44">
        <f t="shared" si="648"/>
        <v>0</v>
      </c>
      <c r="HT59" s="44">
        <f t="shared" si="649"/>
        <v>0</v>
      </c>
      <c r="HU59" s="44">
        <f t="shared" si="650"/>
        <v>0</v>
      </c>
      <c r="HV59" s="44">
        <f t="shared" si="651"/>
        <v>0</v>
      </c>
      <c r="HW59" s="44">
        <f t="shared" si="652"/>
        <v>0</v>
      </c>
      <c r="HX59" s="44">
        <f t="shared" si="653"/>
        <v>0</v>
      </c>
      <c r="HY59" s="44">
        <f t="shared" si="654"/>
        <v>0</v>
      </c>
      <c r="HZ59" s="44">
        <f t="shared" si="655"/>
        <v>0</v>
      </c>
      <c r="IA59" s="44">
        <f t="shared" si="656"/>
        <v>0</v>
      </c>
      <c r="IB59" s="44">
        <f>SUM(HF59:IA59)</f>
        <v>0</v>
      </c>
      <c r="IC59" s="44">
        <f t="shared" si="657"/>
        <v>0</v>
      </c>
      <c r="ID59" s="44">
        <f t="shared" si="658"/>
        <v>0</v>
      </c>
      <c r="IE59" s="44">
        <f t="shared" si="659"/>
        <v>0</v>
      </c>
      <c r="IF59" s="44">
        <f t="shared" si="660"/>
        <v>0</v>
      </c>
      <c r="IG59" s="44">
        <f t="shared" si="661"/>
        <v>0</v>
      </c>
      <c r="IH59" s="44">
        <f t="shared" si="662"/>
        <v>0</v>
      </c>
      <c r="II59" s="44">
        <f t="shared" si="663"/>
        <v>0</v>
      </c>
      <c r="IJ59" s="44">
        <f t="shared" si="664"/>
        <v>0</v>
      </c>
      <c r="IK59" s="44">
        <f t="shared" si="665"/>
        <v>0</v>
      </c>
      <c r="IL59" s="44">
        <f t="shared" si="666"/>
        <v>0</v>
      </c>
      <c r="IM59" s="44">
        <f t="shared" si="667"/>
        <v>0</v>
      </c>
      <c r="IN59" s="44">
        <f t="shared" si="668"/>
        <v>0</v>
      </c>
      <c r="IO59" s="44">
        <f t="shared" si="669"/>
        <v>0</v>
      </c>
      <c r="IP59" s="44">
        <f t="shared" si="670"/>
        <v>0</v>
      </c>
      <c r="IQ59" s="44">
        <f t="shared" si="671"/>
        <v>0</v>
      </c>
      <c r="IR59" s="44">
        <f t="shared" si="672"/>
        <v>0</v>
      </c>
      <c r="IS59" s="44">
        <f t="shared" si="673"/>
        <v>0</v>
      </c>
      <c r="IT59" s="44">
        <f t="shared" si="674"/>
        <v>0</v>
      </c>
      <c r="IU59" s="44">
        <f t="shared" si="675"/>
        <v>0</v>
      </c>
      <c r="IV59" s="44">
        <f t="shared" si="676"/>
        <v>0</v>
      </c>
    </row>
    <row r="60" spans="1:256" s="3" customFormat="1" ht="99.75" customHeight="1" thickBot="1">
      <c r="A60" s="58">
        <v>22</v>
      </c>
      <c r="B60" s="68">
        <v>15</v>
      </c>
      <c r="C60" s="93" t="s">
        <v>192</v>
      </c>
      <c r="D60" s="58" t="s">
        <v>178</v>
      </c>
      <c r="E60" s="59" t="s">
        <v>193</v>
      </c>
      <c r="F60" s="60" t="s">
        <v>40</v>
      </c>
      <c r="G60" s="58" t="s">
        <v>49</v>
      </c>
      <c r="H60" s="46"/>
      <c r="I60" s="85"/>
      <c r="J60" s="45"/>
      <c r="K60" s="85"/>
      <c r="L60" s="46"/>
      <c r="M60" s="85"/>
      <c r="N60" s="45"/>
      <c r="O60" s="85"/>
      <c r="P60" s="46">
        <v>6</v>
      </c>
      <c r="Q60" s="85">
        <f t="shared" si="453"/>
        <v>15</v>
      </c>
      <c r="R60" s="45" t="s">
        <v>4</v>
      </c>
      <c r="S60" s="85">
        <f t="shared" si="454"/>
        <v>0</v>
      </c>
      <c r="T60" s="38">
        <f t="shared" si="455"/>
        <v>15</v>
      </c>
      <c r="U60" s="41">
        <f t="shared" si="456"/>
        <v>0</v>
      </c>
      <c r="V60" s="42"/>
      <c r="W60" s="43"/>
      <c r="X60" s="42">
        <f t="shared" si="457"/>
        <v>0</v>
      </c>
      <c r="Y60" s="42">
        <f t="shared" si="458"/>
        <v>0</v>
      </c>
      <c r="Z60" s="42">
        <f t="shared" si="459"/>
        <v>0</v>
      </c>
      <c r="AA60" s="42">
        <f t="shared" si="460"/>
        <v>0</v>
      </c>
      <c r="AB60" s="42">
        <f t="shared" si="461"/>
        <v>0</v>
      </c>
      <c r="AC60" s="42">
        <f t="shared" si="462"/>
        <v>0</v>
      </c>
      <c r="AD60" s="42">
        <f t="shared" si="463"/>
        <v>0</v>
      </c>
      <c r="AE60" s="42">
        <f t="shared" si="464"/>
        <v>0</v>
      </c>
      <c r="AF60" s="42">
        <f t="shared" si="465"/>
        <v>0</v>
      </c>
      <c r="AG60" s="42">
        <f t="shared" si="466"/>
        <v>0</v>
      </c>
      <c r="AH60" s="42">
        <f t="shared" si="467"/>
        <v>0</v>
      </c>
      <c r="AI60" s="42">
        <f t="shared" si="468"/>
        <v>0</v>
      </c>
      <c r="AJ60" s="42">
        <f t="shared" si="469"/>
        <v>0</v>
      </c>
      <c r="AK60" s="42">
        <f t="shared" si="470"/>
        <v>0</v>
      </c>
      <c r="AL60" s="42">
        <f t="shared" si="471"/>
        <v>0</v>
      </c>
      <c r="AM60" s="42">
        <f t="shared" si="472"/>
        <v>0</v>
      </c>
      <c r="AN60" s="42">
        <f t="shared" si="473"/>
        <v>0</v>
      </c>
      <c r="AO60" s="42">
        <f t="shared" si="474"/>
        <v>0</v>
      </c>
      <c r="AP60" s="42">
        <f t="shared" si="475"/>
        <v>0</v>
      </c>
      <c r="AQ60" s="42">
        <f t="shared" si="476"/>
        <v>0</v>
      </c>
      <c r="AR60" s="42">
        <f t="shared" si="477"/>
        <v>0</v>
      </c>
      <c r="AS60" s="42">
        <f t="shared" si="478"/>
        <v>0</v>
      </c>
      <c r="AT60" s="42">
        <f t="shared" si="479"/>
        <v>0</v>
      </c>
      <c r="AU60" s="42">
        <f t="shared" si="480"/>
        <v>0</v>
      </c>
      <c r="AV60" s="42">
        <f t="shared" si="481"/>
        <v>0</v>
      </c>
      <c r="AW60" s="42">
        <f t="shared" si="482"/>
        <v>0</v>
      </c>
      <c r="AX60" s="42">
        <f t="shared" si="483"/>
        <v>0</v>
      </c>
      <c r="AY60" s="42">
        <f t="shared" si="484"/>
        <v>0</v>
      </c>
      <c r="AZ60" s="42">
        <f t="shared" si="485"/>
        <v>0</v>
      </c>
      <c r="BA60" s="42">
        <f t="shared" si="486"/>
        <v>0</v>
      </c>
      <c r="BB60" s="42">
        <f t="shared" si="487"/>
        <v>0</v>
      </c>
      <c r="BC60" s="42">
        <f t="shared" si="488"/>
        <v>0</v>
      </c>
      <c r="BD60" s="42">
        <f t="shared" si="489"/>
        <v>0</v>
      </c>
      <c r="BE60" s="42">
        <f t="shared" si="490"/>
        <v>0</v>
      </c>
      <c r="BF60" s="42">
        <f t="shared" si="491"/>
        <v>0</v>
      </c>
      <c r="BG60" s="42">
        <f t="shared" si="492"/>
        <v>0</v>
      </c>
      <c r="BH60" s="42">
        <f t="shared" si="493"/>
        <v>0</v>
      </c>
      <c r="BI60" s="42">
        <f t="shared" si="494"/>
        <v>0</v>
      </c>
      <c r="BJ60" s="42">
        <f t="shared" si="495"/>
        <v>0</v>
      </c>
      <c r="BK60" s="42">
        <f t="shared" si="496"/>
        <v>0</v>
      </c>
      <c r="BL60" s="42">
        <f t="shared" si="497"/>
        <v>0</v>
      </c>
      <c r="BM60" s="42">
        <f t="shared" si="498"/>
        <v>0</v>
      </c>
      <c r="BN60" s="42">
        <f t="shared" si="499"/>
        <v>0</v>
      </c>
      <c r="BO60" s="42">
        <f t="shared" si="500"/>
        <v>0</v>
      </c>
      <c r="BP60" s="42">
        <f t="shared" si="501"/>
        <v>0</v>
      </c>
      <c r="BQ60" s="42">
        <f t="shared" si="502"/>
        <v>0</v>
      </c>
      <c r="BR60" s="42">
        <f t="shared" si="503"/>
        <v>0</v>
      </c>
      <c r="BS60" s="42">
        <f t="shared" si="504"/>
        <v>0</v>
      </c>
      <c r="BT60" s="42">
        <f t="shared" si="505"/>
        <v>0</v>
      </c>
      <c r="BU60" s="42">
        <f t="shared" si="506"/>
        <v>0</v>
      </c>
      <c r="BV60" s="42">
        <f t="shared" si="507"/>
        <v>0</v>
      </c>
      <c r="BW60" s="42">
        <f t="shared" si="508"/>
        <v>0</v>
      </c>
      <c r="BX60" s="42">
        <f t="shared" si="509"/>
        <v>0</v>
      </c>
      <c r="BY60" s="42">
        <f t="shared" si="510"/>
        <v>0</v>
      </c>
      <c r="BZ60" s="42">
        <f t="shared" si="511"/>
        <v>0</v>
      </c>
      <c r="CA60" s="42">
        <f t="shared" si="512"/>
        <v>0</v>
      </c>
      <c r="CB60" s="42">
        <f t="shared" si="513"/>
        <v>0</v>
      </c>
      <c r="CC60" s="42">
        <f t="shared" si="514"/>
        <v>0</v>
      </c>
      <c r="CD60" s="42">
        <f t="shared" si="515"/>
        <v>0</v>
      </c>
      <c r="CE60" s="42">
        <f t="shared" si="516"/>
        <v>0</v>
      </c>
      <c r="CF60" s="42">
        <f t="shared" si="517"/>
        <v>0</v>
      </c>
      <c r="CG60" s="42">
        <f t="shared" si="518"/>
        <v>0</v>
      </c>
      <c r="CH60" s="42">
        <f t="shared" si="519"/>
        <v>0</v>
      </c>
      <c r="CI60" s="42">
        <f t="shared" si="520"/>
        <v>0</v>
      </c>
      <c r="CJ60" s="42">
        <f t="shared" si="521"/>
        <v>0</v>
      </c>
      <c r="CK60" s="42">
        <f t="shared" si="522"/>
        <v>0</v>
      </c>
      <c r="CL60" s="42">
        <f t="shared" si="523"/>
        <v>0</v>
      </c>
      <c r="CM60" s="42">
        <f t="shared" si="524"/>
        <v>0</v>
      </c>
      <c r="CN60" s="42">
        <f t="shared" si="525"/>
        <v>0</v>
      </c>
      <c r="CO60" s="42">
        <f t="shared" si="526"/>
        <v>0</v>
      </c>
      <c r="CP60" s="42">
        <f t="shared" si="527"/>
        <v>0</v>
      </c>
      <c r="CQ60" s="42">
        <f t="shared" si="528"/>
        <v>0</v>
      </c>
      <c r="CR60" s="42">
        <f t="shared" si="529"/>
        <v>0</v>
      </c>
      <c r="CS60" s="42">
        <f t="shared" si="530"/>
        <v>0</v>
      </c>
      <c r="CT60" s="42">
        <f t="shared" si="531"/>
        <v>0</v>
      </c>
      <c r="CU60" s="42">
        <f t="shared" si="532"/>
        <v>0</v>
      </c>
      <c r="CV60" s="42">
        <f t="shared" si="533"/>
        <v>0</v>
      </c>
      <c r="CW60" s="42">
        <f t="shared" si="534"/>
        <v>0</v>
      </c>
      <c r="CX60" s="42">
        <f t="shared" si="535"/>
        <v>0</v>
      </c>
      <c r="CY60" s="42">
        <f t="shared" si="536"/>
        <v>0</v>
      </c>
      <c r="CZ60" s="42">
        <f t="shared" si="537"/>
        <v>0</v>
      </c>
      <c r="DA60" s="42">
        <f t="shared" si="538"/>
        <v>0</v>
      </c>
      <c r="DB60" s="42">
        <f t="shared" si="539"/>
        <v>0</v>
      </c>
      <c r="DC60" s="42">
        <f t="shared" si="540"/>
        <v>0</v>
      </c>
      <c r="DD60" s="42">
        <f t="shared" si="541"/>
        <v>0</v>
      </c>
      <c r="DE60" s="42">
        <f t="shared" si="542"/>
        <v>0</v>
      </c>
      <c r="DF60" s="42">
        <f t="shared" si="543"/>
        <v>0</v>
      </c>
      <c r="DG60" s="42">
        <f t="shared" si="544"/>
        <v>0</v>
      </c>
      <c r="DH60" s="42">
        <f t="shared" si="545"/>
        <v>0</v>
      </c>
      <c r="DI60" s="42">
        <f t="shared" si="546"/>
        <v>0</v>
      </c>
      <c r="DJ60" s="42">
        <f t="shared" si="547"/>
        <v>0</v>
      </c>
      <c r="DK60" s="42">
        <f t="shared" si="548"/>
        <v>0</v>
      </c>
      <c r="DL60" s="42">
        <f t="shared" si="549"/>
        <v>0</v>
      </c>
      <c r="DM60" s="42">
        <f t="shared" si="550"/>
        <v>0</v>
      </c>
      <c r="DN60" s="42">
        <f t="shared" si="551"/>
        <v>0</v>
      </c>
      <c r="DO60" s="42">
        <f t="shared" si="552"/>
        <v>0</v>
      </c>
      <c r="DP60" s="42">
        <f t="shared" si="553"/>
        <v>0</v>
      </c>
      <c r="DQ60" s="42">
        <f t="shared" si="554"/>
        <v>0</v>
      </c>
      <c r="DR60" s="42">
        <f t="shared" si="555"/>
        <v>0</v>
      </c>
      <c r="DS60" s="42">
        <f t="shared" si="556"/>
        <v>0</v>
      </c>
      <c r="DT60" s="42">
        <f t="shared" si="557"/>
        <v>0</v>
      </c>
      <c r="DU60" s="42">
        <f t="shared" si="558"/>
        <v>0</v>
      </c>
      <c r="DV60" s="42">
        <f t="shared" si="559"/>
        <v>0</v>
      </c>
      <c r="DW60" s="42">
        <f t="shared" si="560"/>
        <v>0</v>
      </c>
      <c r="DX60" s="42">
        <f t="shared" si="561"/>
        <v>0</v>
      </c>
      <c r="DY60" s="42">
        <f t="shared" si="562"/>
        <v>0</v>
      </c>
      <c r="DZ60" s="42">
        <f t="shared" si="563"/>
        <v>0</v>
      </c>
      <c r="EA60" s="42">
        <f t="shared" si="564"/>
        <v>0</v>
      </c>
      <c r="EB60" s="42">
        <f t="shared" si="565"/>
        <v>0</v>
      </c>
      <c r="EC60" s="42">
        <f t="shared" si="566"/>
        <v>0</v>
      </c>
      <c r="ED60" s="42">
        <f t="shared" si="567"/>
        <v>0</v>
      </c>
      <c r="EE60" s="42">
        <f t="shared" si="568"/>
        <v>0</v>
      </c>
      <c r="EF60" s="42">
        <f t="shared" si="569"/>
        <v>0</v>
      </c>
      <c r="EG60" s="42">
        <f t="shared" si="570"/>
        <v>0</v>
      </c>
      <c r="EH60" s="42">
        <f t="shared" si="571"/>
        <v>0</v>
      </c>
      <c r="EI60" s="42">
        <f t="shared" si="572"/>
        <v>0</v>
      </c>
      <c r="EJ60" s="42">
        <f t="shared" si="573"/>
        <v>0</v>
      </c>
      <c r="EK60" s="42">
        <f t="shared" si="574"/>
        <v>0</v>
      </c>
      <c r="EL60" s="42">
        <f t="shared" si="575"/>
        <v>0</v>
      </c>
      <c r="EM60" s="42">
        <f t="shared" si="576"/>
        <v>0</v>
      </c>
      <c r="EN60" s="42">
        <f t="shared" si="577"/>
        <v>0</v>
      </c>
      <c r="EO60" s="42">
        <f t="shared" si="578"/>
        <v>0</v>
      </c>
      <c r="EP60" s="42">
        <f t="shared" si="579"/>
        <v>0</v>
      </c>
      <c r="EQ60" s="42">
        <f t="shared" si="580"/>
        <v>0</v>
      </c>
      <c r="ER60" s="42">
        <f t="shared" si="581"/>
        <v>0</v>
      </c>
      <c r="ES60" s="42">
        <f t="shared" si="582"/>
        <v>0</v>
      </c>
      <c r="ET60" s="42">
        <f t="shared" si="583"/>
        <v>0</v>
      </c>
      <c r="EU60" s="42">
        <f t="shared" si="584"/>
        <v>0</v>
      </c>
      <c r="EV60" s="42">
        <f t="shared" si="585"/>
        <v>0</v>
      </c>
      <c r="EW60" s="42">
        <f t="shared" si="586"/>
        <v>0</v>
      </c>
      <c r="EX60" s="42">
        <f t="shared" si="587"/>
        <v>0</v>
      </c>
      <c r="EY60" s="42">
        <f>SUM(DI60:EX60)</f>
        <v>0</v>
      </c>
      <c r="EZ60" s="42"/>
      <c r="FA60" s="42" t="str">
        <f t="shared" si="588"/>
        <v>Ноль</v>
      </c>
      <c r="FB60" s="42" t="str">
        <f t="shared" si="589"/>
        <v>Ноль</v>
      </c>
      <c r="FC60" s="42"/>
      <c r="FD60" s="42">
        <f t="shared" si="590"/>
        <v>0</v>
      </c>
      <c r="FE60" s="42" t="e">
        <f>IF(T60=#REF!,IF(J60&lt;#REF!,#REF!,FI60),#REF!)</f>
        <v>#REF!</v>
      </c>
      <c r="FF60" s="42" t="e">
        <f>IF(T60=#REF!,IF(J60&lt;#REF!,0,1))</f>
        <v>#REF!</v>
      </c>
      <c r="FG60" s="42" t="e">
        <f>IF(AND(FD60&gt;=21,FD60&lt;&gt;0),FD60,IF(T60&lt;#REF!,"СТОП",FE60+FF60))</f>
        <v>#REF!</v>
      </c>
      <c r="FH60" s="42"/>
      <c r="FI60" s="42">
        <v>15</v>
      </c>
      <c r="FJ60" s="42">
        <v>16</v>
      </c>
      <c r="FK60" s="42"/>
      <c r="FL60" s="44">
        <f t="shared" si="591"/>
        <v>0</v>
      </c>
      <c r="FM60" s="44">
        <f t="shared" si="592"/>
        <v>0</v>
      </c>
      <c r="FN60" s="44">
        <f t="shared" si="593"/>
        <v>0</v>
      </c>
      <c r="FO60" s="44">
        <f t="shared" si="594"/>
        <v>0</v>
      </c>
      <c r="FP60" s="44">
        <f t="shared" si="595"/>
        <v>0</v>
      </c>
      <c r="FQ60" s="44">
        <f t="shared" si="596"/>
        <v>0</v>
      </c>
      <c r="FR60" s="44">
        <f t="shared" si="597"/>
        <v>0</v>
      </c>
      <c r="FS60" s="44">
        <f t="shared" si="598"/>
        <v>0</v>
      </c>
      <c r="FT60" s="44">
        <f t="shared" si="599"/>
        <v>0</v>
      </c>
      <c r="FU60" s="44">
        <f t="shared" si="600"/>
        <v>0</v>
      </c>
      <c r="FV60" s="44">
        <f t="shared" si="601"/>
        <v>0</v>
      </c>
      <c r="FW60" s="44">
        <f t="shared" si="602"/>
        <v>0</v>
      </c>
      <c r="FX60" s="44">
        <f t="shared" si="603"/>
        <v>0</v>
      </c>
      <c r="FY60" s="44">
        <f t="shared" si="604"/>
        <v>0</v>
      </c>
      <c r="FZ60" s="44">
        <f t="shared" si="605"/>
        <v>0</v>
      </c>
      <c r="GA60" s="44">
        <f t="shared" si="606"/>
        <v>0</v>
      </c>
      <c r="GB60" s="44">
        <f t="shared" si="607"/>
        <v>0</v>
      </c>
      <c r="GC60" s="44">
        <f t="shared" si="608"/>
        <v>0</v>
      </c>
      <c r="GD60" s="44">
        <f t="shared" si="609"/>
        <v>0</v>
      </c>
      <c r="GE60" s="44">
        <f t="shared" si="610"/>
        <v>0</v>
      </c>
      <c r="GF60" s="44">
        <f t="shared" si="611"/>
        <v>0</v>
      </c>
      <c r="GG60" s="44">
        <f t="shared" si="612"/>
        <v>0</v>
      </c>
      <c r="GH60" s="44">
        <f>SUM(FL60:GG60)</f>
        <v>0</v>
      </c>
      <c r="GI60" s="44">
        <f t="shared" si="613"/>
        <v>0</v>
      </c>
      <c r="GJ60" s="44">
        <f t="shared" si="614"/>
        <v>0</v>
      </c>
      <c r="GK60" s="44">
        <f t="shared" si="615"/>
        <v>0</v>
      </c>
      <c r="GL60" s="44">
        <f t="shared" si="616"/>
        <v>0</v>
      </c>
      <c r="GM60" s="44">
        <f t="shared" si="617"/>
        <v>0</v>
      </c>
      <c r="GN60" s="44">
        <f t="shared" si="618"/>
        <v>0</v>
      </c>
      <c r="GO60" s="44">
        <f t="shared" si="619"/>
        <v>0</v>
      </c>
      <c r="GP60" s="44">
        <f t="shared" si="620"/>
        <v>0</v>
      </c>
      <c r="GQ60" s="44">
        <f t="shared" si="621"/>
        <v>0</v>
      </c>
      <c r="GR60" s="44">
        <f t="shared" si="622"/>
        <v>0</v>
      </c>
      <c r="GS60" s="44">
        <f t="shared" si="623"/>
        <v>0</v>
      </c>
      <c r="GT60" s="44">
        <f t="shared" si="624"/>
        <v>0</v>
      </c>
      <c r="GU60" s="44">
        <f t="shared" si="625"/>
        <v>0</v>
      </c>
      <c r="GV60" s="44">
        <f t="shared" si="626"/>
        <v>0</v>
      </c>
      <c r="GW60" s="44">
        <f t="shared" si="627"/>
        <v>0</v>
      </c>
      <c r="GX60" s="44">
        <f t="shared" si="628"/>
        <v>0</v>
      </c>
      <c r="GY60" s="44">
        <f t="shared" si="629"/>
        <v>0</v>
      </c>
      <c r="GZ60" s="44">
        <f t="shared" si="630"/>
        <v>0</v>
      </c>
      <c r="HA60" s="44">
        <f t="shared" si="631"/>
        <v>0</v>
      </c>
      <c r="HB60" s="44">
        <f t="shared" si="632"/>
        <v>0</v>
      </c>
      <c r="HC60" s="44">
        <f t="shared" si="633"/>
        <v>0</v>
      </c>
      <c r="HD60" s="44">
        <f t="shared" si="634"/>
        <v>0</v>
      </c>
      <c r="HE60" s="44">
        <f>SUM(GI60:HD60)</f>
        <v>0</v>
      </c>
      <c r="HF60" s="44">
        <f t="shared" si="635"/>
        <v>0</v>
      </c>
      <c r="HG60" s="44">
        <f t="shared" si="636"/>
        <v>0</v>
      </c>
      <c r="HH60" s="44">
        <f t="shared" si="637"/>
        <v>0</v>
      </c>
      <c r="HI60" s="44">
        <f t="shared" si="638"/>
        <v>0</v>
      </c>
      <c r="HJ60" s="44">
        <f t="shared" si="639"/>
        <v>0</v>
      </c>
      <c r="HK60" s="44">
        <f t="shared" si="640"/>
        <v>0</v>
      </c>
      <c r="HL60" s="44">
        <f t="shared" si="641"/>
        <v>0</v>
      </c>
      <c r="HM60" s="44">
        <f t="shared" si="642"/>
        <v>0</v>
      </c>
      <c r="HN60" s="44">
        <f t="shared" si="643"/>
        <v>0</v>
      </c>
      <c r="HO60" s="44">
        <f t="shared" si="644"/>
        <v>0</v>
      </c>
      <c r="HP60" s="44">
        <f t="shared" si="645"/>
        <v>0</v>
      </c>
      <c r="HQ60" s="44">
        <f t="shared" si="646"/>
        <v>0</v>
      </c>
      <c r="HR60" s="44">
        <f t="shared" si="647"/>
        <v>0</v>
      </c>
      <c r="HS60" s="44">
        <f t="shared" si="648"/>
        <v>0</v>
      </c>
      <c r="HT60" s="44">
        <f t="shared" si="649"/>
        <v>0</v>
      </c>
      <c r="HU60" s="44">
        <f t="shared" si="650"/>
        <v>0</v>
      </c>
      <c r="HV60" s="44">
        <f t="shared" si="651"/>
        <v>0</v>
      </c>
      <c r="HW60" s="44">
        <f t="shared" si="652"/>
        <v>0</v>
      </c>
      <c r="HX60" s="44">
        <f t="shared" si="653"/>
        <v>0</v>
      </c>
      <c r="HY60" s="44">
        <f t="shared" si="654"/>
        <v>0</v>
      </c>
      <c r="HZ60" s="44">
        <f t="shared" si="655"/>
        <v>0</v>
      </c>
      <c r="IA60" s="44">
        <f t="shared" si="656"/>
        <v>0</v>
      </c>
      <c r="IB60" s="44">
        <f>SUM(HF60:IA60)</f>
        <v>0</v>
      </c>
      <c r="IC60" s="44">
        <f t="shared" si="657"/>
        <v>0</v>
      </c>
      <c r="ID60" s="44">
        <f t="shared" si="658"/>
        <v>0</v>
      </c>
      <c r="IE60" s="44">
        <f t="shared" si="659"/>
        <v>0</v>
      </c>
      <c r="IF60" s="44">
        <f t="shared" si="660"/>
        <v>0</v>
      </c>
      <c r="IG60" s="44">
        <f t="shared" si="661"/>
        <v>0</v>
      </c>
      <c r="IH60" s="44">
        <f t="shared" si="662"/>
        <v>0</v>
      </c>
      <c r="II60" s="44">
        <f t="shared" si="663"/>
        <v>0</v>
      </c>
      <c r="IJ60" s="44">
        <f t="shared" si="664"/>
        <v>0</v>
      </c>
      <c r="IK60" s="44">
        <f t="shared" si="665"/>
        <v>0</v>
      </c>
      <c r="IL60" s="44">
        <f t="shared" si="666"/>
        <v>0</v>
      </c>
      <c r="IM60" s="44">
        <f t="shared" si="667"/>
        <v>0</v>
      </c>
      <c r="IN60" s="44">
        <f t="shared" si="668"/>
        <v>0</v>
      </c>
      <c r="IO60" s="44">
        <f t="shared" si="669"/>
        <v>0</v>
      </c>
      <c r="IP60" s="44">
        <f t="shared" si="670"/>
        <v>0</v>
      </c>
      <c r="IQ60" s="44">
        <f t="shared" si="671"/>
        <v>0</v>
      </c>
      <c r="IR60" s="44">
        <f t="shared" si="672"/>
        <v>0</v>
      </c>
      <c r="IS60" s="44">
        <f t="shared" si="673"/>
        <v>0</v>
      </c>
      <c r="IT60" s="44">
        <f t="shared" si="674"/>
        <v>0</v>
      </c>
      <c r="IU60" s="44">
        <f t="shared" si="675"/>
        <v>0</v>
      </c>
      <c r="IV60" s="44">
        <f t="shared" si="676"/>
        <v>0</v>
      </c>
    </row>
    <row r="61" spans="1:256" s="3" customFormat="1" ht="99.75" customHeight="1" thickBot="1">
      <c r="A61" s="55">
        <v>23</v>
      </c>
      <c r="B61" s="68">
        <v>999</v>
      </c>
      <c r="C61" s="66" t="s">
        <v>158</v>
      </c>
      <c r="D61" s="58" t="s">
        <v>29</v>
      </c>
      <c r="E61" s="59" t="s">
        <v>159</v>
      </c>
      <c r="F61" s="60" t="s">
        <v>40</v>
      </c>
      <c r="G61" s="58" t="s">
        <v>49</v>
      </c>
      <c r="H61" s="46" t="s">
        <v>55</v>
      </c>
      <c r="I61" s="85">
        <f>IF(AND(H61&lt;=20,H61&gt;=1),IF(H61=1,25,IF(H61=2,22,IF(H61=3,20,IF(H61=4,18,21-H61)))),0)</f>
        <v>0</v>
      </c>
      <c r="J61" s="45" t="s">
        <v>55</v>
      </c>
      <c r="K61" s="85">
        <f>IF(AND(J61&lt;=20,J61&gt;=1),IF(J61=1,25,IF(J61=2,22,IF(J61=3,20,IF(J61=4,18,21-J61)))),0)</f>
        <v>0</v>
      </c>
      <c r="L61" s="46">
        <v>14</v>
      </c>
      <c r="M61" s="85">
        <f>IF(AND(L61&lt;=20,L61&gt;=1),IF(L61=1,25,IF(L61=2,22,IF(L61=3,20,IF(L61=4,18,21-L61)))),0)</f>
        <v>7</v>
      </c>
      <c r="N61" s="45">
        <v>16</v>
      </c>
      <c r="O61" s="85">
        <f>IF(AND(N61&lt;=20,N61&gt;=1),IF(N61=1,25,IF(N61=2,22,IF(N61=3,20,IF(N61=4,18,21-N61)))),0)</f>
        <v>5</v>
      </c>
      <c r="P61" s="46"/>
      <c r="Q61" s="85">
        <f t="shared" si="453"/>
        <v>0</v>
      </c>
      <c r="R61" s="45"/>
      <c r="S61" s="85">
        <f t="shared" si="454"/>
        <v>0</v>
      </c>
      <c r="T61" s="38">
        <f t="shared" si="455"/>
        <v>12</v>
      </c>
      <c r="U61" s="41">
        <f t="shared" si="456"/>
        <v>0</v>
      </c>
      <c r="V61" s="42"/>
      <c r="W61" s="43"/>
      <c r="X61" s="42">
        <f t="shared" si="457"/>
        <v>0</v>
      </c>
      <c r="Y61" s="42">
        <f t="shared" si="458"/>
        <v>0</v>
      </c>
      <c r="Z61" s="42">
        <f t="shared" si="459"/>
        <v>0</v>
      </c>
      <c r="AA61" s="42">
        <f t="shared" si="460"/>
        <v>0</v>
      </c>
      <c r="AB61" s="42">
        <f t="shared" si="461"/>
        <v>0</v>
      </c>
      <c r="AC61" s="42">
        <f t="shared" si="462"/>
        <v>0</v>
      </c>
      <c r="AD61" s="42">
        <f t="shared" si="463"/>
        <v>0</v>
      </c>
      <c r="AE61" s="42">
        <f t="shared" si="464"/>
        <v>0</v>
      </c>
      <c r="AF61" s="42">
        <f t="shared" si="465"/>
        <v>0</v>
      </c>
      <c r="AG61" s="42">
        <f t="shared" si="466"/>
        <v>0</v>
      </c>
      <c r="AH61" s="42">
        <f t="shared" si="467"/>
        <v>0</v>
      </c>
      <c r="AI61" s="42">
        <f t="shared" si="468"/>
        <v>0</v>
      </c>
      <c r="AJ61" s="42">
        <f t="shared" si="469"/>
        <v>0</v>
      </c>
      <c r="AK61" s="42">
        <f t="shared" si="470"/>
        <v>0</v>
      </c>
      <c r="AL61" s="42">
        <f t="shared" si="471"/>
        <v>0</v>
      </c>
      <c r="AM61" s="42">
        <f t="shared" si="472"/>
        <v>0</v>
      </c>
      <c r="AN61" s="42">
        <f t="shared" si="473"/>
        <v>0</v>
      </c>
      <c r="AO61" s="42">
        <f t="shared" si="474"/>
        <v>0</v>
      </c>
      <c r="AP61" s="42">
        <f t="shared" si="475"/>
        <v>0</v>
      </c>
      <c r="AQ61" s="42">
        <f t="shared" si="476"/>
        <v>0</v>
      </c>
      <c r="AR61" s="42">
        <f t="shared" si="477"/>
        <v>0</v>
      </c>
      <c r="AS61" s="42">
        <f t="shared" si="478"/>
        <v>0</v>
      </c>
      <c r="AT61" s="42">
        <f t="shared" si="479"/>
        <v>0</v>
      </c>
      <c r="AU61" s="42">
        <f t="shared" si="480"/>
        <v>0</v>
      </c>
      <c r="AV61" s="42">
        <f t="shared" si="481"/>
        <v>0</v>
      </c>
      <c r="AW61" s="42">
        <f t="shared" si="482"/>
        <v>0</v>
      </c>
      <c r="AX61" s="42">
        <f t="shared" si="483"/>
        <v>0</v>
      </c>
      <c r="AY61" s="42">
        <f t="shared" si="484"/>
        <v>0</v>
      </c>
      <c r="AZ61" s="42">
        <f t="shared" si="485"/>
        <v>0</v>
      </c>
      <c r="BA61" s="42">
        <f t="shared" si="486"/>
        <v>0</v>
      </c>
      <c r="BB61" s="42">
        <f t="shared" si="487"/>
        <v>0</v>
      </c>
      <c r="BC61" s="42">
        <f t="shared" si="488"/>
        <v>0</v>
      </c>
      <c r="BD61" s="42">
        <f t="shared" si="489"/>
        <v>0</v>
      </c>
      <c r="BE61" s="42">
        <f t="shared" si="490"/>
        <v>0</v>
      </c>
      <c r="BF61" s="42">
        <f t="shared" si="491"/>
        <v>0</v>
      </c>
      <c r="BG61" s="42">
        <f t="shared" si="492"/>
        <v>0</v>
      </c>
      <c r="BH61" s="42">
        <f t="shared" si="493"/>
        <v>0</v>
      </c>
      <c r="BI61" s="42">
        <f t="shared" si="494"/>
        <v>0</v>
      </c>
      <c r="BJ61" s="42">
        <f t="shared" si="495"/>
        <v>0</v>
      </c>
      <c r="BK61" s="42">
        <f t="shared" si="496"/>
        <v>0</v>
      </c>
      <c r="BL61" s="42">
        <f t="shared" si="497"/>
        <v>0</v>
      </c>
      <c r="BM61" s="42">
        <f t="shared" si="498"/>
        <v>0</v>
      </c>
      <c r="BN61" s="42">
        <f t="shared" si="499"/>
        <v>0</v>
      </c>
      <c r="BO61" s="42">
        <f t="shared" si="500"/>
        <v>0</v>
      </c>
      <c r="BP61" s="42">
        <f t="shared" si="501"/>
        <v>0</v>
      </c>
      <c r="BQ61" s="42">
        <f t="shared" si="502"/>
        <v>0</v>
      </c>
      <c r="BR61" s="42">
        <f t="shared" si="503"/>
        <v>0</v>
      </c>
      <c r="BS61" s="42">
        <f t="shared" si="504"/>
        <v>0</v>
      </c>
      <c r="BT61" s="42">
        <f t="shared" si="505"/>
        <v>0</v>
      </c>
      <c r="BU61" s="42">
        <f t="shared" si="506"/>
        <v>0</v>
      </c>
      <c r="BV61" s="42">
        <f t="shared" si="507"/>
        <v>0</v>
      </c>
      <c r="BW61" s="42">
        <f t="shared" si="508"/>
        <v>0</v>
      </c>
      <c r="BX61" s="42">
        <f t="shared" si="509"/>
        <v>0</v>
      </c>
      <c r="BY61" s="42">
        <f t="shared" si="510"/>
        <v>0</v>
      </c>
      <c r="BZ61" s="42">
        <f t="shared" si="511"/>
        <v>0</v>
      </c>
      <c r="CA61" s="42">
        <f t="shared" si="512"/>
        <v>0</v>
      </c>
      <c r="CB61" s="42">
        <f t="shared" si="513"/>
        <v>0</v>
      </c>
      <c r="CC61" s="42">
        <f t="shared" si="514"/>
        <v>0</v>
      </c>
      <c r="CD61" s="42">
        <f t="shared" si="515"/>
        <v>0</v>
      </c>
      <c r="CE61" s="42">
        <f t="shared" si="516"/>
        <v>0</v>
      </c>
      <c r="CF61" s="42">
        <f t="shared" si="517"/>
        <v>0</v>
      </c>
      <c r="CG61" s="42">
        <f t="shared" si="518"/>
        <v>0</v>
      </c>
      <c r="CH61" s="42">
        <f t="shared" si="519"/>
        <v>0</v>
      </c>
      <c r="CI61" s="42">
        <f t="shared" si="520"/>
        <v>0</v>
      </c>
      <c r="CJ61" s="42">
        <f t="shared" si="521"/>
        <v>0</v>
      </c>
      <c r="CK61" s="42">
        <f t="shared" si="522"/>
        <v>0</v>
      </c>
      <c r="CL61" s="42">
        <f t="shared" si="523"/>
        <v>0</v>
      </c>
      <c r="CM61" s="42">
        <f t="shared" si="524"/>
        <v>0</v>
      </c>
      <c r="CN61" s="42">
        <f t="shared" si="525"/>
        <v>0</v>
      </c>
      <c r="CO61" s="42">
        <f t="shared" si="526"/>
        <v>0</v>
      </c>
      <c r="CP61" s="42">
        <f t="shared" si="527"/>
        <v>0</v>
      </c>
      <c r="CQ61" s="42">
        <f t="shared" si="528"/>
        <v>0</v>
      </c>
      <c r="CR61" s="42">
        <f t="shared" si="529"/>
        <v>0</v>
      </c>
      <c r="CS61" s="42">
        <f t="shared" si="530"/>
        <v>0</v>
      </c>
      <c r="CT61" s="42">
        <f t="shared" si="531"/>
        <v>0</v>
      </c>
      <c r="CU61" s="42">
        <f t="shared" si="532"/>
        <v>0</v>
      </c>
      <c r="CV61" s="42">
        <f t="shared" si="533"/>
        <v>0</v>
      </c>
      <c r="CW61" s="42">
        <f t="shared" si="534"/>
        <v>0</v>
      </c>
      <c r="CX61" s="42">
        <f t="shared" si="535"/>
        <v>0</v>
      </c>
      <c r="CY61" s="42">
        <f t="shared" si="536"/>
        <v>0</v>
      </c>
      <c r="CZ61" s="42">
        <f t="shared" si="537"/>
        <v>0</v>
      </c>
      <c r="DA61" s="42">
        <f t="shared" si="538"/>
        <v>0</v>
      </c>
      <c r="DB61" s="42">
        <f t="shared" si="539"/>
        <v>0</v>
      </c>
      <c r="DC61" s="42">
        <f t="shared" si="540"/>
        <v>0</v>
      </c>
      <c r="DD61" s="42">
        <f t="shared" si="541"/>
        <v>0</v>
      </c>
      <c r="DE61" s="42">
        <f t="shared" si="542"/>
        <v>0</v>
      </c>
      <c r="DF61" s="42">
        <f t="shared" si="543"/>
        <v>0</v>
      </c>
      <c r="DG61" s="42">
        <f t="shared" si="544"/>
        <v>0</v>
      </c>
      <c r="DH61" s="42">
        <f t="shared" si="545"/>
        <v>0</v>
      </c>
      <c r="DI61" s="42">
        <f t="shared" si="546"/>
        <v>0</v>
      </c>
      <c r="DJ61" s="42">
        <f t="shared" si="547"/>
        <v>0</v>
      </c>
      <c r="DK61" s="42">
        <f t="shared" si="548"/>
        <v>0</v>
      </c>
      <c r="DL61" s="42">
        <f t="shared" si="549"/>
        <v>0</v>
      </c>
      <c r="DM61" s="42">
        <f t="shared" si="550"/>
        <v>0</v>
      </c>
      <c r="DN61" s="42">
        <f t="shared" si="551"/>
        <v>0</v>
      </c>
      <c r="DO61" s="42">
        <f t="shared" si="552"/>
        <v>0</v>
      </c>
      <c r="DP61" s="42">
        <f t="shared" si="553"/>
        <v>0</v>
      </c>
      <c r="DQ61" s="42">
        <f t="shared" si="554"/>
        <v>0</v>
      </c>
      <c r="DR61" s="42">
        <f t="shared" si="555"/>
        <v>0</v>
      </c>
      <c r="DS61" s="42">
        <f t="shared" si="556"/>
        <v>0</v>
      </c>
      <c r="DT61" s="42">
        <f t="shared" si="557"/>
        <v>0</v>
      </c>
      <c r="DU61" s="42">
        <f t="shared" si="558"/>
        <v>0</v>
      </c>
      <c r="DV61" s="42">
        <f t="shared" si="559"/>
        <v>0</v>
      </c>
      <c r="DW61" s="42">
        <f t="shared" si="560"/>
        <v>0</v>
      </c>
      <c r="DX61" s="42">
        <f t="shared" si="561"/>
        <v>0</v>
      </c>
      <c r="DY61" s="42">
        <f t="shared" si="562"/>
        <v>0</v>
      </c>
      <c r="DZ61" s="42">
        <f t="shared" si="563"/>
        <v>0</v>
      </c>
      <c r="EA61" s="42">
        <f t="shared" si="564"/>
        <v>0</v>
      </c>
      <c r="EB61" s="42">
        <f t="shared" si="565"/>
        <v>0</v>
      </c>
      <c r="EC61" s="42">
        <f t="shared" si="566"/>
        <v>0</v>
      </c>
      <c r="ED61" s="42">
        <f t="shared" si="567"/>
        <v>0</v>
      </c>
      <c r="EE61" s="42">
        <f t="shared" si="568"/>
        <v>0</v>
      </c>
      <c r="EF61" s="42">
        <f t="shared" si="569"/>
        <v>0</v>
      </c>
      <c r="EG61" s="42">
        <f t="shared" si="570"/>
        <v>0</v>
      </c>
      <c r="EH61" s="42">
        <f t="shared" si="571"/>
        <v>0</v>
      </c>
      <c r="EI61" s="42">
        <f t="shared" si="572"/>
        <v>0</v>
      </c>
      <c r="EJ61" s="42">
        <f t="shared" si="573"/>
        <v>0</v>
      </c>
      <c r="EK61" s="42">
        <f t="shared" si="574"/>
        <v>0</v>
      </c>
      <c r="EL61" s="42">
        <f t="shared" si="575"/>
        <v>0</v>
      </c>
      <c r="EM61" s="42">
        <f t="shared" si="576"/>
        <v>0</v>
      </c>
      <c r="EN61" s="42">
        <f t="shared" si="577"/>
        <v>0</v>
      </c>
      <c r="EO61" s="42">
        <f t="shared" si="578"/>
        <v>0</v>
      </c>
      <c r="EP61" s="42">
        <f t="shared" si="579"/>
        <v>0</v>
      </c>
      <c r="EQ61" s="42">
        <f t="shared" si="580"/>
        <v>0</v>
      </c>
      <c r="ER61" s="42">
        <f t="shared" si="581"/>
        <v>0</v>
      </c>
      <c r="ES61" s="42">
        <f t="shared" si="582"/>
        <v>0</v>
      </c>
      <c r="ET61" s="42">
        <f t="shared" si="583"/>
        <v>0</v>
      </c>
      <c r="EU61" s="42">
        <f t="shared" si="584"/>
        <v>0</v>
      </c>
      <c r="EV61" s="42">
        <f t="shared" si="585"/>
        <v>0</v>
      </c>
      <c r="EW61" s="42">
        <f t="shared" si="586"/>
        <v>0</v>
      </c>
      <c r="EX61" s="42">
        <f t="shared" si="587"/>
        <v>0</v>
      </c>
      <c r="EY61" s="42">
        <f>SUM(DI61:EX61)</f>
        <v>0</v>
      </c>
      <c r="EZ61" s="42"/>
      <c r="FA61" s="42" t="str">
        <f t="shared" si="588"/>
        <v>-</v>
      </c>
      <c r="FB61" s="42" t="str">
        <f t="shared" si="589"/>
        <v>-</v>
      </c>
      <c r="FC61" s="42"/>
      <c r="FD61" s="42">
        <f t="shared" si="590"/>
        <v>0</v>
      </c>
      <c r="FE61" s="42" t="e">
        <f>IF(T61=#REF!,IF(J61&lt;#REF!,#REF!,FI61),#REF!)</f>
        <v>#REF!</v>
      </c>
      <c r="FF61" s="42" t="e">
        <f>IF(T61=#REF!,IF(J61&lt;#REF!,0,1))</f>
        <v>#REF!</v>
      </c>
      <c r="FG61" s="42" t="e">
        <f>IF(AND(FD61&gt;=21,FD61&lt;&gt;0),FD61,IF(T61&lt;#REF!,"СТОП",FE61+FF61))</f>
        <v>#REF!</v>
      </c>
      <c r="FH61" s="42"/>
      <c r="FI61" s="42">
        <v>15</v>
      </c>
      <c r="FJ61" s="42">
        <v>16</v>
      </c>
      <c r="FK61" s="42"/>
      <c r="FL61" s="44">
        <f t="shared" si="591"/>
        <v>0</v>
      </c>
      <c r="FM61" s="44">
        <f t="shared" si="592"/>
        <v>0</v>
      </c>
      <c r="FN61" s="44">
        <f t="shared" si="593"/>
        <v>0</v>
      </c>
      <c r="FO61" s="44">
        <f t="shared" si="594"/>
        <v>0</v>
      </c>
      <c r="FP61" s="44">
        <f t="shared" si="595"/>
        <v>0</v>
      </c>
      <c r="FQ61" s="44">
        <f t="shared" si="596"/>
        <v>0</v>
      </c>
      <c r="FR61" s="44">
        <f t="shared" si="597"/>
        <v>0</v>
      </c>
      <c r="FS61" s="44">
        <f t="shared" si="598"/>
        <v>0</v>
      </c>
      <c r="FT61" s="44">
        <f t="shared" si="599"/>
        <v>0</v>
      </c>
      <c r="FU61" s="44">
        <f t="shared" si="600"/>
        <v>0</v>
      </c>
      <c r="FV61" s="44">
        <f t="shared" si="601"/>
        <v>0</v>
      </c>
      <c r="FW61" s="44">
        <f t="shared" si="602"/>
        <v>0</v>
      </c>
      <c r="FX61" s="44">
        <f t="shared" si="603"/>
        <v>0</v>
      </c>
      <c r="FY61" s="44">
        <f t="shared" si="604"/>
        <v>0</v>
      </c>
      <c r="FZ61" s="44">
        <f t="shared" si="605"/>
        <v>0</v>
      </c>
      <c r="GA61" s="44">
        <f t="shared" si="606"/>
        <v>0</v>
      </c>
      <c r="GB61" s="44">
        <f t="shared" si="607"/>
        <v>0</v>
      </c>
      <c r="GC61" s="44">
        <f t="shared" si="608"/>
        <v>0</v>
      </c>
      <c r="GD61" s="44">
        <f t="shared" si="609"/>
        <v>0</v>
      </c>
      <c r="GE61" s="44">
        <f t="shared" si="610"/>
        <v>0</v>
      </c>
      <c r="GF61" s="44">
        <f t="shared" si="611"/>
        <v>0</v>
      </c>
      <c r="GG61" s="44">
        <f t="shared" si="612"/>
        <v>0</v>
      </c>
      <c r="GH61" s="44">
        <f>SUM(FL61:GG61)</f>
        <v>0</v>
      </c>
      <c r="GI61" s="44">
        <f t="shared" si="613"/>
        <v>0</v>
      </c>
      <c r="GJ61" s="44">
        <f t="shared" si="614"/>
        <v>0</v>
      </c>
      <c r="GK61" s="44">
        <f t="shared" si="615"/>
        <v>0</v>
      </c>
      <c r="GL61" s="44">
        <f t="shared" si="616"/>
        <v>0</v>
      </c>
      <c r="GM61" s="44">
        <f t="shared" si="617"/>
        <v>0</v>
      </c>
      <c r="GN61" s="44">
        <f t="shared" si="618"/>
        <v>0</v>
      </c>
      <c r="GO61" s="44">
        <f t="shared" si="619"/>
        <v>0</v>
      </c>
      <c r="GP61" s="44">
        <f t="shared" si="620"/>
        <v>0</v>
      </c>
      <c r="GQ61" s="44">
        <f t="shared" si="621"/>
        <v>0</v>
      </c>
      <c r="GR61" s="44">
        <f t="shared" si="622"/>
        <v>0</v>
      </c>
      <c r="GS61" s="44">
        <f t="shared" si="623"/>
        <v>0</v>
      </c>
      <c r="GT61" s="44">
        <f t="shared" si="624"/>
        <v>0</v>
      </c>
      <c r="GU61" s="44">
        <f t="shared" si="625"/>
        <v>0</v>
      </c>
      <c r="GV61" s="44">
        <f t="shared" si="626"/>
        <v>0</v>
      </c>
      <c r="GW61" s="44">
        <f t="shared" si="627"/>
        <v>0</v>
      </c>
      <c r="GX61" s="44">
        <f t="shared" si="628"/>
        <v>0</v>
      </c>
      <c r="GY61" s="44">
        <f t="shared" si="629"/>
        <v>0</v>
      </c>
      <c r="GZ61" s="44">
        <f t="shared" si="630"/>
        <v>0</v>
      </c>
      <c r="HA61" s="44">
        <f t="shared" si="631"/>
        <v>0</v>
      </c>
      <c r="HB61" s="44">
        <f t="shared" si="632"/>
        <v>0</v>
      </c>
      <c r="HC61" s="44">
        <f t="shared" si="633"/>
        <v>0</v>
      </c>
      <c r="HD61" s="44">
        <f t="shared" si="634"/>
        <v>0</v>
      </c>
      <c r="HE61" s="44">
        <f>SUM(GI61:HD61)</f>
        <v>0</v>
      </c>
      <c r="HF61" s="44">
        <f t="shared" si="635"/>
        <v>0</v>
      </c>
      <c r="HG61" s="44">
        <f t="shared" si="636"/>
        <v>0</v>
      </c>
      <c r="HH61" s="44">
        <f t="shared" si="637"/>
        <v>0</v>
      </c>
      <c r="HI61" s="44">
        <f t="shared" si="638"/>
        <v>0</v>
      </c>
      <c r="HJ61" s="44">
        <f t="shared" si="639"/>
        <v>0</v>
      </c>
      <c r="HK61" s="44">
        <f t="shared" si="640"/>
        <v>0</v>
      </c>
      <c r="HL61" s="44">
        <f t="shared" si="641"/>
        <v>0</v>
      </c>
      <c r="HM61" s="44">
        <f t="shared" si="642"/>
        <v>0</v>
      </c>
      <c r="HN61" s="44">
        <f t="shared" si="643"/>
        <v>0</v>
      </c>
      <c r="HO61" s="44">
        <f t="shared" si="644"/>
        <v>0</v>
      </c>
      <c r="HP61" s="44">
        <f t="shared" si="645"/>
        <v>0</v>
      </c>
      <c r="HQ61" s="44">
        <f t="shared" si="646"/>
        <v>0</v>
      </c>
      <c r="HR61" s="44">
        <f t="shared" si="647"/>
        <v>0</v>
      </c>
      <c r="HS61" s="44">
        <f t="shared" si="648"/>
        <v>0</v>
      </c>
      <c r="HT61" s="44">
        <f t="shared" si="649"/>
        <v>0</v>
      </c>
      <c r="HU61" s="44">
        <f t="shared" si="650"/>
        <v>0</v>
      </c>
      <c r="HV61" s="44">
        <f t="shared" si="651"/>
        <v>0</v>
      </c>
      <c r="HW61" s="44">
        <f t="shared" si="652"/>
        <v>0</v>
      </c>
      <c r="HX61" s="44">
        <f t="shared" si="653"/>
        <v>0</v>
      </c>
      <c r="HY61" s="44">
        <f t="shared" si="654"/>
        <v>0</v>
      </c>
      <c r="HZ61" s="44">
        <f t="shared" si="655"/>
        <v>0</v>
      </c>
      <c r="IA61" s="44">
        <f t="shared" si="656"/>
        <v>0</v>
      </c>
      <c r="IB61" s="44">
        <f>SUM(HF61:IA61)</f>
        <v>0</v>
      </c>
      <c r="IC61" s="44">
        <f t="shared" si="657"/>
        <v>0</v>
      </c>
      <c r="ID61" s="44">
        <f t="shared" si="658"/>
        <v>0</v>
      </c>
      <c r="IE61" s="44">
        <f t="shared" si="659"/>
        <v>0</v>
      </c>
      <c r="IF61" s="44">
        <f t="shared" si="660"/>
        <v>0</v>
      </c>
      <c r="IG61" s="44">
        <f t="shared" si="661"/>
        <v>0</v>
      </c>
      <c r="IH61" s="44">
        <f t="shared" si="662"/>
        <v>0</v>
      </c>
      <c r="II61" s="44">
        <f t="shared" si="663"/>
        <v>0</v>
      </c>
      <c r="IJ61" s="44">
        <f t="shared" si="664"/>
        <v>0</v>
      </c>
      <c r="IK61" s="44">
        <f t="shared" si="665"/>
        <v>0</v>
      </c>
      <c r="IL61" s="44">
        <f t="shared" si="666"/>
        <v>0</v>
      </c>
      <c r="IM61" s="44">
        <f t="shared" si="667"/>
        <v>0</v>
      </c>
      <c r="IN61" s="44">
        <f t="shared" si="668"/>
        <v>0</v>
      </c>
      <c r="IO61" s="44">
        <f t="shared" si="669"/>
        <v>0</v>
      </c>
      <c r="IP61" s="44">
        <f t="shared" si="670"/>
        <v>0</v>
      </c>
      <c r="IQ61" s="44">
        <f t="shared" si="671"/>
        <v>0</v>
      </c>
      <c r="IR61" s="44">
        <f t="shared" si="672"/>
        <v>0</v>
      </c>
      <c r="IS61" s="44">
        <f t="shared" si="673"/>
        <v>0</v>
      </c>
      <c r="IT61" s="44">
        <f t="shared" si="674"/>
        <v>0</v>
      </c>
      <c r="IU61" s="44">
        <f t="shared" si="675"/>
        <v>0</v>
      </c>
      <c r="IV61" s="44">
        <f t="shared" si="676"/>
        <v>0</v>
      </c>
    </row>
    <row r="62" spans="1:256" s="3" customFormat="1" ht="99.75" customHeight="1" thickBot="1">
      <c r="A62" s="58">
        <v>24</v>
      </c>
      <c r="B62" s="72">
        <v>61</v>
      </c>
      <c r="C62" s="73" t="s">
        <v>160</v>
      </c>
      <c r="D62" s="71" t="s">
        <v>28</v>
      </c>
      <c r="E62" s="74" t="s">
        <v>70</v>
      </c>
      <c r="F62" s="75" t="s">
        <v>40</v>
      </c>
      <c r="G62" s="71" t="s">
        <v>47</v>
      </c>
      <c r="H62" s="48" t="s">
        <v>55</v>
      </c>
      <c r="I62" s="85">
        <f>IF(AND(H62&lt;=20,H62&gt;=1),IF(H62=1,25,IF(H62=2,22,IF(H62=3,20,IF(H62=4,18,21-H62)))),0)</f>
        <v>0</v>
      </c>
      <c r="J62" s="47" t="s">
        <v>55</v>
      </c>
      <c r="K62" s="85">
        <f>IF(AND(J62&lt;=20,J62&gt;=1),IF(J62=1,25,IF(J62=2,22,IF(J62=3,20,IF(J62=4,18,21-J62)))),0)</f>
        <v>0</v>
      </c>
      <c r="L62" s="48">
        <v>16</v>
      </c>
      <c r="M62" s="85">
        <f>IF(AND(L62&lt;=20,L62&gt;=1),IF(L62=1,25,IF(L62=2,22,IF(L62=3,20,IF(L62=4,18,21-L62)))),0)</f>
        <v>5</v>
      </c>
      <c r="N62" s="47">
        <v>15</v>
      </c>
      <c r="O62" s="85">
        <f>IF(AND(N62&lt;=20,N62&gt;=1),IF(N62=1,25,IF(N62=2,22,IF(N62=3,20,IF(N62=4,18,21-N62)))),0)</f>
        <v>6</v>
      </c>
      <c r="P62" s="48"/>
      <c r="Q62" s="85">
        <f t="shared" si="453"/>
        <v>0</v>
      </c>
      <c r="R62" s="47"/>
      <c r="S62" s="85">
        <f t="shared" si="454"/>
        <v>0</v>
      </c>
      <c r="T62" s="38">
        <f t="shared" si="455"/>
        <v>11</v>
      </c>
      <c r="U62" s="41">
        <f t="shared" si="456"/>
        <v>0</v>
      </c>
      <c r="V62" s="42"/>
      <c r="W62" s="43"/>
      <c r="X62" s="42">
        <f t="shared" si="457"/>
        <v>0</v>
      </c>
      <c r="Y62" s="42">
        <f t="shared" si="458"/>
        <v>0</v>
      </c>
      <c r="Z62" s="42">
        <f t="shared" si="459"/>
        <v>0</v>
      </c>
      <c r="AA62" s="42">
        <f t="shared" si="460"/>
        <v>0</v>
      </c>
      <c r="AB62" s="42">
        <f t="shared" si="461"/>
        <v>0</v>
      </c>
      <c r="AC62" s="42">
        <f t="shared" si="462"/>
        <v>0</v>
      </c>
      <c r="AD62" s="42">
        <f t="shared" si="463"/>
        <v>0</v>
      </c>
      <c r="AE62" s="42">
        <f t="shared" si="464"/>
        <v>0</v>
      </c>
      <c r="AF62" s="42">
        <f t="shared" si="465"/>
        <v>0</v>
      </c>
      <c r="AG62" s="42">
        <f t="shared" si="466"/>
        <v>0</v>
      </c>
      <c r="AH62" s="42">
        <f t="shared" si="467"/>
        <v>0</v>
      </c>
      <c r="AI62" s="42">
        <f t="shared" si="468"/>
        <v>0</v>
      </c>
      <c r="AJ62" s="42">
        <f t="shared" si="469"/>
        <v>0</v>
      </c>
      <c r="AK62" s="42">
        <f t="shared" si="470"/>
        <v>0</v>
      </c>
      <c r="AL62" s="42">
        <f t="shared" si="471"/>
        <v>0</v>
      </c>
      <c r="AM62" s="42">
        <f t="shared" si="472"/>
        <v>0</v>
      </c>
      <c r="AN62" s="42">
        <f t="shared" si="473"/>
        <v>0</v>
      </c>
      <c r="AO62" s="42">
        <f t="shared" si="474"/>
        <v>0</v>
      </c>
      <c r="AP62" s="42">
        <f t="shared" si="475"/>
        <v>0</v>
      </c>
      <c r="AQ62" s="42">
        <f t="shared" si="476"/>
        <v>0</v>
      </c>
      <c r="AR62" s="42">
        <f t="shared" si="477"/>
        <v>0</v>
      </c>
      <c r="AS62" s="42">
        <f t="shared" si="478"/>
        <v>0</v>
      </c>
      <c r="AT62" s="42">
        <f t="shared" si="479"/>
        <v>0</v>
      </c>
      <c r="AU62" s="42">
        <f t="shared" si="480"/>
        <v>0</v>
      </c>
      <c r="AV62" s="42">
        <f t="shared" si="481"/>
        <v>0</v>
      </c>
      <c r="AW62" s="42">
        <f t="shared" si="482"/>
        <v>0</v>
      </c>
      <c r="AX62" s="42">
        <f t="shared" si="483"/>
        <v>0</v>
      </c>
      <c r="AY62" s="42">
        <f t="shared" si="484"/>
        <v>0</v>
      </c>
      <c r="AZ62" s="42">
        <f t="shared" si="485"/>
        <v>0</v>
      </c>
      <c r="BA62" s="42">
        <f t="shared" si="486"/>
        <v>0</v>
      </c>
      <c r="BB62" s="42">
        <f t="shared" si="487"/>
        <v>0</v>
      </c>
      <c r="BC62" s="42">
        <f t="shared" si="488"/>
        <v>0</v>
      </c>
      <c r="BD62" s="42">
        <f t="shared" si="489"/>
        <v>0</v>
      </c>
      <c r="BE62" s="42">
        <f t="shared" si="490"/>
        <v>0</v>
      </c>
      <c r="BF62" s="42">
        <f t="shared" si="491"/>
        <v>0</v>
      </c>
      <c r="BG62" s="42">
        <f t="shared" si="492"/>
        <v>0</v>
      </c>
      <c r="BH62" s="42">
        <f t="shared" si="493"/>
        <v>0</v>
      </c>
      <c r="BI62" s="42">
        <f t="shared" si="494"/>
        <v>0</v>
      </c>
      <c r="BJ62" s="42">
        <f t="shared" si="495"/>
        <v>0</v>
      </c>
      <c r="BK62" s="42">
        <f t="shared" si="496"/>
        <v>0</v>
      </c>
      <c r="BL62" s="42">
        <f t="shared" si="497"/>
        <v>0</v>
      </c>
      <c r="BM62" s="42">
        <f t="shared" si="498"/>
        <v>0</v>
      </c>
      <c r="BN62" s="42">
        <f t="shared" si="499"/>
        <v>0</v>
      </c>
      <c r="BO62" s="42">
        <f t="shared" si="500"/>
        <v>0</v>
      </c>
      <c r="BP62" s="42">
        <f t="shared" si="501"/>
        <v>0</v>
      </c>
      <c r="BQ62" s="42">
        <f t="shared" si="502"/>
        <v>0</v>
      </c>
      <c r="BR62" s="42">
        <f t="shared" si="503"/>
        <v>0</v>
      </c>
      <c r="BS62" s="42">
        <f t="shared" si="504"/>
        <v>0</v>
      </c>
      <c r="BT62" s="42">
        <f t="shared" si="505"/>
        <v>0</v>
      </c>
      <c r="BU62" s="42">
        <f t="shared" si="506"/>
        <v>0</v>
      </c>
      <c r="BV62" s="42">
        <f t="shared" si="507"/>
        <v>0</v>
      </c>
      <c r="BW62" s="42">
        <f t="shared" si="508"/>
        <v>0</v>
      </c>
      <c r="BX62" s="42">
        <f t="shared" si="509"/>
        <v>0</v>
      </c>
      <c r="BY62" s="42">
        <f t="shared" si="510"/>
        <v>0</v>
      </c>
      <c r="BZ62" s="42">
        <f t="shared" si="511"/>
        <v>0</v>
      </c>
      <c r="CA62" s="42">
        <f t="shared" si="512"/>
        <v>0</v>
      </c>
      <c r="CB62" s="42">
        <f t="shared" si="513"/>
        <v>0</v>
      </c>
      <c r="CC62" s="42">
        <f t="shared" si="514"/>
        <v>0</v>
      </c>
      <c r="CD62" s="42">
        <f t="shared" si="515"/>
        <v>0</v>
      </c>
      <c r="CE62" s="42">
        <f t="shared" si="516"/>
        <v>0</v>
      </c>
      <c r="CF62" s="42">
        <f t="shared" si="517"/>
        <v>0</v>
      </c>
      <c r="CG62" s="42">
        <f t="shared" si="518"/>
        <v>0</v>
      </c>
      <c r="CH62" s="42">
        <f t="shared" si="519"/>
        <v>0</v>
      </c>
      <c r="CI62" s="42">
        <f t="shared" si="520"/>
        <v>0</v>
      </c>
      <c r="CJ62" s="42">
        <f t="shared" si="521"/>
        <v>0</v>
      </c>
      <c r="CK62" s="42">
        <f t="shared" si="522"/>
        <v>0</v>
      </c>
      <c r="CL62" s="42">
        <f t="shared" si="523"/>
        <v>0</v>
      </c>
      <c r="CM62" s="42">
        <f t="shared" si="524"/>
        <v>0</v>
      </c>
      <c r="CN62" s="42">
        <f t="shared" si="525"/>
        <v>0</v>
      </c>
      <c r="CO62" s="42">
        <f t="shared" si="526"/>
        <v>0</v>
      </c>
      <c r="CP62" s="42">
        <f t="shared" si="527"/>
        <v>0</v>
      </c>
      <c r="CQ62" s="42">
        <f t="shared" si="528"/>
        <v>0</v>
      </c>
      <c r="CR62" s="42">
        <f t="shared" si="529"/>
        <v>0</v>
      </c>
      <c r="CS62" s="42">
        <f t="shared" si="530"/>
        <v>0</v>
      </c>
      <c r="CT62" s="42">
        <f t="shared" si="531"/>
        <v>0</v>
      </c>
      <c r="CU62" s="42">
        <f t="shared" si="532"/>
        <v>0</v>
      </c>
      <c r="CV62" s="42">
        <f t="shared" si="533"/>
        <v>0</v>
      </c>
      <c r="CW62" s="42">
        <f t="shared" si="534"/>
        <v>0</v>
      </c>
      <c r="CX62" s="42">
        <f t="shared" si="535"/>
        <v>0</v>
      </c>
      <c r="CY62" s="42">
        <f t="shared" si="536"/>
        <v>0</v>
      </c>
      <c r="CZ62" s="42">
        <f t="shared" si="537"/>
        <v>0</v>
      </c>
      <c r="DA62" s="42">
        <f t="shared" si="538"/>
        <v>0</v>
      </c>
      <c r="DB62" s="42">
        <f t="shared" si="539"/>
        <v>0</v>
      </c>
      <c r="DC62" s="42">
        <f t="shared" si="540"/>
        <v>0</v>
      </c>
      <c r="DD62" s="42">
        <f t="shared" si="541"/>
        <v>0</v>
      </c>
      <c r="DE62" s="42">
        <f t="shared" si="542"/>
        <v>0</v>
      </c>
      <c r="DF62" s="42">
        <f t="shared" si="543"/>
        <v>0</v>
      </c>
      <c r="DG62" s="42">
        <f t="shared" si="544"/>
        <v>0</v>
      </c>
      <c r="DH62" s="42">
        <f t="shared" si="545"/>
        <v>0</v>
      </c>
      <c r="DI62" s="42">
        <f t="shared" si="546"/>
        <v>0</v>
      </c>
      <c r="DJ62" s="42">
        <f t="shared" si="547"/>
        <v>0</v>
      </c>
      <c r="DK62" s="42">
        <f t="shared" si="548"/>
        <v>0</v>
      </c>
      <c r="DL62" s="42">
        <f t="shared" si="549"/>
        <v>0</v>
      </c>
      <c r="DM62" s="42">
        <f t="shared" si="550"/>
        <v>0</v>
      </c>
      <c r="DN62" s="42">
        <f t="shared" si="551"/>
        <v>0</v>
      </c>
      <c r="DO62" s="42">
        <f t="shared" si="552"/>
        <v>0</v>
      </c>
      <c r="DP62" s="42">
        <f t="shared" si="553"/>
        <v>0</v>
      </c>
      <c r="DQ62" s="42">
        <f t="shared" si="554"/>
        <v>0</v>
      </c>
      <c r="DR62" s="42">
        <f t="shared" si="555"/>
        <v>0</v>
      </c>
      <c r="DS62" s="42">
        <f t="shared" si="556"/>
        <v>0</v>
      </c>
      <c r="DT62" s="42">
        <f t="shared" si="557"/>
        <v>0</v>
      </c>
      <c r="DU62" s="42">
        <f t="shared" si="558"/>
        <v>0</v>
      </c>
      <c r="DV62" s="42">
        <f t="shared" si="559"/>
        <v>0</v>
      </c>
      <c r="DW62" s="42">
        <f t="shared" si="560"/>
        <v>0</v>
      </c>
      <c r="DX62" s="42">
        <f t="shared" si="561"/>
        <v>0</v>
      </c>
      <c r="DY62" s="42">
        <f t="shared" si="562"/>
        <v>0</v>
      </c>
      <c r="DZ62" s="42">
        <f t="shared" si="563"/>
        <v>0</v>
      </c>
      <c r="EA62" s="42">
        <f t="shared" si="564"/>
        <v>0</v>
      </c>
      <c r="EB62" s="42">
        <f t="shared" si="565"/>
        <v>0</v>
      </c>
      <c r="EC62" s="42">
        <f t="shared" si="566"/>
        <v>0</v>
      </c>
      <c r="ED62" s="42">
        <f t="shared" si="567"/>
        <v>0</v>
      </c>
      <c r="EE62" s="42">
        <f t="shared" si="568"/>
        <v>0</v>
      </c>
      <c r="EF62" s="42">
        <f t="shared" si="569"/>
        <v>0</v>
      </c>
      <c r="EG62" s="42">
        <f t="shared" si="570"/>
        <v>0</v>
      </c>
      <c r="EH62" s="42">
        <f t="shared" si="571"/>
        <v>0</v>
      </c>
      <c r="EI62" s="42">
        <f t="shared" si="572"/>
        <v>0</v>
      </c>
      <c r="EJ62" s="42">
        <f t="shared" si="573"/>
        <v>0</v>
      </c>
      <c r="EK62" s="42">
        <f t="shared" si="574"/>
        <v>0</v>
      </c>
      <c r="EL62" s="42">
        <f t="shared" si="575"/>
        <v>0</v>
      </c>
      <c r="EM62" s="42">
        <f t="shared" si="576"/>
        <v>0</v>
      </c>
      <c r="EN62" s="42">
        <f t="shared" si="577"/>
        <v>0</v>
      </c>
      <c r="EO62" s="42">
        <f t="shared" si="578"/>
        <v>0</v>
      </c>
      <c r="EP62" s="42">
        <f t="shared" si="579"/>
        <v>0</v>
      </c>
      <c r="EQ62" s="42">
        <f t="shared" si="580"/>
        <v>0</v>
      </c>
      <c r="ER62" s="42">
        <f t="shared" si="581"/>
        <v>0</v>
      </c>
      <c r="ES62" s="42">
        <f t="shared" si="582"/>
        <v>0</v>
      </c>
      <c r="ET62" s="42">
        <f t="shared" si="583"/>
        <v>0</v>
      </c>
      <c r="EU62" s="42">
        <f t="shared" si="584"/>
        <v>0</v>
      </c>
      <c r="EV62" s="42">
        <f t="shared" si="585"/>
        <v>0</v>
      </c>
      <c r="EW62" s="42">
        <f t="shared" si="586"/>
        <v>0</v>
      </c>
      <c r="EX62" s="42">
        <f t="shared" si="587"/>
        <v>0</v>
      </c>
      <c r="EY62" s="42">
        <f>SUM(DI62:EX62)</f>
        <v>0</v>
      </c>
      <c r="EZ62" s="42"/>
      <c r="FA62" s="42" t="str">
        <f t="shared" si="588"/>
        <v>-</v>
      </c>
      <c r="FB62" s="42" t="str">
        <f t="shared" si="589"/>
        <v>-</v>
      </c>
      <c r="FC62" s="42"/>
      <c r="FD62" s="42">
        <f t="shared" si="590"/>
        <v>0</v>
      </c>
      <c r="FE62" s="42" t="e">
        <f>IF(T62=#REF!,IF(J62&lt;#REF!,#REF!,FI62),#REF!)</f>
        <v>#REF!</v>
      </c>
      <c r="FF62" s="42" t="e">
        <f>IF(T62=#REF!,IF(J62&lt;#REF!,0,1))</f>
        <v>#REF!</v>
      </c>
      <c r="FG62" s="42" t="e">
        <f>IF(AND(FD62&gt;=21,FD62&lt;&gt;0),FD62,IF(T62&lt;#REF!,"СТОП",FE62+FF62))</f>
        <v>#REF!</v>
      </c>
      <c r="FH62" s="42"/>
      <c r="FI62" s="42">
        <v>15</v>
      </c>
      <c r="FJ62" s="42">
        <v>16</v>
      </c>
      <c r="FK62" s="42"/>
      <c r="FL62" s="44">
        <f t="shared" si="591"/>
        <v>0</v>
      </c>
      <c r="FM62" s="44">
        <f t="shared" si="592"/>
        <v>0</v>
      </c>
      <c r="FN62" s="44">
        <f t="shared" si="593"/>
        <v>0</v>
      </c>
      <c r="FO62" s="44">
        <f t="shared" si="594"/>
        <v>0</v>
      </c>
      <c r="FP62" s="44">
        <f t="shared" si="595"/>
        <v>0</v>
      </c>
      <c r="FQ62" s="44">
        <f t="shared" si="596"/>
        <v>0</v>
      </c>
      <c r="FR62" s="44">
        <f t="shared" si="597"/>
        <v>0</v>
      </c>
      <c r="FS62" s="44">
        <f t="shared" si="598"/>
        <v>0</v>
      </c>
      <c r="FT62" s="44">
        <f t="shared" si="599"/>
        <v>0</v>
      </c>
      <c r="FU62" s="44">
        <f t="shared" si="600"/>
        <v>0</v>
      </c>
      <c r="FV62" s="44">
        <f t="shared" si="601"/>
        <v>0</v>
      </c>
      <c r="FW62" s="44">
        <f t="shared" si="602"/>
        <v>0</v>
      </c>
      <c r="FX62" s="44">
        <f t="shared" si="603"/>
        <v>0</v>
      </c>
      <c r="FY62" s="44">
        <f t="shared" si="604"/>
        <v>0</v>
      </c>
      <c r="FZ62" s="44">
        <f t="shared" si="605"/>
        <v>0</v>
      </c>
      <c r="GA62" s="44">
        <f t="shared" si="606"/>
        <v>0</v>
      </c>
      <c r="GB62" s="44">
        <f t="shared" si="607"/>
        <v>0</v>
      </c>
      <c r="GC62" s="44">
        <f t="shared" si="608"/>
        <v>0</v>
      </c>
      <c r="GD62" s="44">
        <f t="shared" si="609"/>
        <v>0</v>
      </c>
      <c r="GE62" s="44">
        <f t="shared" si="610"/>
        <v>0</v>
      </c>
      <c r="GF62" s="44">
        <f t="shared" si="611"/>
        <v>0</v>
      </c>
      <c r="GG62" s="44">
        <f t="shared" si="612"/>
        <v>0</v>
      </c>
      <c r="GH62" s="44">
        <f>SUM(FL62:GG62)</f>
        <v>0</v>
      </c>
      <c r="GI62" s="44">
        <f t="shared" si="613"/>
        <v>0</v>
      </c>
      <c r="GJ62" s="44">
        <f t="shared" si="614"/>
        <v>0</v>
      </c>
      <c r="GK62" s="44">
        <f t="shared" si="615"/>
        <v>0</v>
      </c>
      <c r="GL62" s="44">
        <f t="shared" si="616"/>
        <v>0</v>
      </c>
      <c r="GM62" s="44">
        <f t="shared" si="617"/>
        <v>0</v>
      </c>
      <c r="GN62" s="44">
        <f t="shared" si="618"/>
        <v>0</v>
      </c>
      <c r="GO62" s="44">
        <f t="shared" si="619"/>
        <v>0</v>
      </c>
      <c r="GP62" s="44">
        <f t="shared" si="620"/>
        <v>0</v>
      </c>
      <c r="GQ62" s="44">
        <f t="shared" si="621"/>
        <v>0</v>
      </c>
      <c r="GR62" s="44">
        <f t="shared" si="622"/>
        <v>0</v>
      </c>
      <c r="GS62" s="44">
        <f t="shared" si="623"/>
        <v>0</v>
      </c>
      <c r="GT62" s="44">
        <f t="shared" si="624"/>
        <v>0</v>
      </c>
      <c r="GU62" s="44">
        <f t="shared" si="625"/>
        <v>0</v>
      </c>
      <c r="GV62" s="44">
        <f t="shared" si="626"/>
        <v>0</v>
      </c>
      <c r="GW62" s="44">
        <f t="shared" si="627"/>
        <v>0</v>
      </c>
      <c r="GX62" s="44">
        <f t="shared" si="628"/>
        <v>0</v>
      </c>
      <c r="GY62" s="44">
        <f t="shared" si="629"/>
        <v>0</v>
      </c>
      <c r="GZ62" s="44">
        <f t="shared" si="630"/>
        <v>0</v>
      </c>
      <c r="HA62" s="44">
        <f t="shared" si="631"/>
        <v>0</v>
      </c>
      <c r="HB62" s="44">
        <f t="shared" si="632"/>
        <v>0</v>
      </c>
      <c r="HC62" s="44">
        <f t="shared" si="633"/>
        <v>0</v>
      </c>
      <c r="HD62" s="44">
        <f t="shared" si="634"/>
        <v>0</v>
      </c>
      <c r="HE62" s="44">
        <f>SUM(GI62:HD62)</f>
        <v>0</v>
      </c>
      <c r="HF62" s="44">
        <f t="shared" si="635"/>
        <v>0</v>
      </c>
      <c r="HG62" s="44">
        <f t="shared" si="636"/>
        <v>0</v>
      </c>
      <c r="HH62" s="44">
        <f t="shared" si="637"/>
        <v>0</v>
      </c>
      <c r="HI62" s="44">
        <f t="shared" si="638"/>
        <v>0</v>
      </c>
      <c r="HJ62" s="44">
        <f t="shared" si="639"/>
        <v>0</v>
      </c>
      <c r="HK62" s="44">
        <f t="shared" si="640"/>
        <v>0</v>
      </c>
      <c r="HL62" s="44">
        <f t="shared" si="641"/>
        <v>0</v>
      </c>
      <c r="HM62" s="44">
        <f t="shared" si="642"/>
        <v>0</v>
      </c>
      <c r="HN62" s="44">
        <f t="shared" si="643"/>
        <v>0</v>
      </c>
      <c r="HO62" s="44">
        <f t="shared" si="644"/>
        <v>0</v>
      </c>
      <c r="HP62" s="44">
        <f t="shared" si="645"/>
        <v>0</v>
      </c>
      <c r="HQ62" s="44">
        <f t="shared" si="646"/>
        <v>0</v>
      </c>
      <c r="HR62" s="44">
        <f t="shared" si="647"/>
        <v>0</v>
      </c>
      <c r="HS62" s="44">
        <f t="shared" si="648"/>
        <v>0</v>
      </c>
      <c r="HT62" s="44">
        <f t="shared" si="649"/>
        <v>0</v>
      </c>
      <c r="HU62" s="44">
        <f t="shared" si="650"/>
        <v>0</v>
      </c>
      <c r="HV62" s="44">
        <f t="shared" si="651"/>
        <v>0</v>
      </c>
      <c r="HW62" s="44">
        <f t="shared" si="652"/>
        <v>0</v>
      </c>
      <c r="HX62" s="44">
        <f t="shared" si="653"/>
        <v>0</v>
      </c>
      <c r="HY62" s="44">
        <f t="shared" si="654"/>
        <v>0</v>
      </c>
      <c r="HZ62" s="44">
        <f t="shared" si="655"/>
        <v>0</v>
      </c>
      <c r="IA62" s="44">
        <f t="shared" si="656"/>
        <v>0</v>
      </c>
      <c r="IB62" s="44">
        <f>SUM(HF62:IA62)</f>
        <v>0</v>
      </c>
      <c r="IC62" s="44">
        <f t="shared" si="657"/>
        <v>0</v>
      </c>
      <c r="ID62" s="44">
        <f t="shared" si="658"/>
        <v>0</v>
      </c>
      <c r="IE62" s="44">
        <f t="shared" si="659"/>
        <v>0</v>
      </c>
      <c r="IF62" s="44">
        <f t="shared" si="660"/>
        <v>0</v>
      </c>
      <c r="IG62" s="44">
        <f t="shared" si="661"/>
        <v>0</v>
      </c>
      <c r="IH62" s="44">
        <f t="shared" si="662"/>
        <v>0</v>
      </c>
      <c r="II62" s="44">
        <f t="shared" si="663"/>
        <v>0</v>
      </c>
      <c r="IJ62" s="44">
        <f t="shared" si="664"/>
        <v>0</v>
      </c>
      <c r="IK62" s="44">
        <f t="shared" si="665"/>
        <v>0</v>
      </c>
      <c r="IL62" s="44">
        <f t="shared" si="666"/>
        <v>0</v>
      </c>
      <c r="IM62" s="44">
        <f t="shared" si="667"/>
        <v>0</v>
      </c>
      <c r="IN62" s="44">
        <f t="shared" si="668"/>
        <v>0</v>
      </c>
      <c r="IO62" s="44">
        <f t="shared" si="669"/>
        <v>0</v>
      </c>
      <c r="IP62" s="44">
        <f t="shared" si="670"/>
        <v>0</v>
      </c>
      <c r="IQ62" s="44">
        <f t="shared" si="671"/>
        <v>0</v>
      </c>
      <c r="IR62" s="44">
        <f t="shared" si="672"/>
        <v>0</v>
      </c>
      <c r="IS62" s="44">
        <f t="shared" si="673"/>
        <v>0</v>
      </c>
      <c r="IT62" s="44">
        <f t="shared" si="674"/>
        <v>0</v>
      </c>
      <c r="IU62" s="44">
        <f t="shared" si="675"/>
        <v>0</v>
      </c>
      <c r="IV62" s="44">
        <f t="shared" si="676"/>
        <v>0</v>
      </c>
    </row>
    <row r="63" spans="1:256" s="3" customFormat="1" ht="97.5" thickBot="1">
      <c r="A63" s="118" t="s">
        <v>103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6"/>
      <c r="M63" s="116"/>
      <c r="N63" s="116"/>
      <c r="O63" s="116"/>
      <c r="P63" s="116"/>
      <c r="Q63" s="116"/>
      <c r="R63" s="116"/>
      <c r="S63" s="116"/>
      <c r="T63" s="117"/>
      <c r="U63" s="41">
        <f t="shared" si="456"/>
        <v>0</v>
      </c>
      <c r="V63" s="42"/>
      <c r="W63" s="43"/>
      <c r="X63" s="42">
        <f t="shared" si="457"/>
        <v>0</v>
      </c>
      <c r="Y63" s="42">
        <f t="shared" si="458"/>
        <v>0</v>
      </c>
      <c r="Z63" s="42">
        <f t="shared" si="459"/>
        <v>0</v>
      </c>
      <c r="AA63" s="42">
        <f t="shared" si="460"/>
        <v>0</v>
      </c>
      <c r="AB63" s="42">
        <f t="shared" si="461"/>
        <v>0</v>
      </c>
      <c r="AC63" s="42">
        <f t="shared" si="462"/>
        <v>0</v>
      </c>
      <c r="AD63" s="42">
        <f t="shared" si="463"/>
        <v>0</v>
      </c>
      <c r="AE63" s="42">
        <f t="shared" si="464"/>
        <v>0</v>
      </c>
      <c r="AF63" s="42">
        <f t="shared" si="465"/>
        <v>0</v>
      </c>
      <c r="AG63" s="42">
        <f t="shared" si="466"/>
        <v>0</v>
      </c>
      <c r="AH63" s="42">
        <f t="shared" si="467"/>
        <v>0</v>
      </c>
      <c r="AI63" s="42">
        <f t="shared" si="468"/>
        <v>0</v>
      </c>
      <c r="AJ63" s="42">
        <f t="shared" si="469"/>
        <v>0</v>
      </c>
      <c r="AK63" s="42">
        <f t="shared" si="470"/>
        <v>0</v>
      </c>
      <c r="AL63" s="42">
        <f t="shared" si="471"/>
        <v>0</v>
      </c>
      <c r="AM63" s="42">
        <f t="shared" si="472"/>
        <v>0</v>
      </c>
      <c r="AN63" s="42">
        <f t="shared" si="473"/>
        <v>0</v>
      </c>
      <c r="AO63" s="42">
        <f t="shared" si="474"/>
        <v>0</v>
      </c>
      <c r="AP63" s="42">
        <f t="shared" si="475"/>
        <v>0</v>
      </c>
      <c r="AQ63" s="42">
        <f t="shared" si="476"/>
        <v>0</v>
      </c>
      <c r="AR63" s="42">
        <f t="shared" si="477"/>
        <v>0</v>
      </c>
      <c r="AS63" s="42">
        <f t="shared" si="478"/>
        <v>0</v>
      </c>
      <c r="AT63" s="42">
        <f t="shared" si="479"/>
        <v>0</v>
      </c>
      <c r="AU63" s="42">
        <f t="shared" si="480"/>
        <v>0</v>
      </c>
      <c r="AV63" s="42">
        <f t="shared" si="481"/>
        <v>0</v>
      </c>
      <c r="AW63" s="42">
        <f t="shared" si="482"/>
        <v>0</v>
      </c>
      <c r="AX63" s="42">
        <f t="shared" si="483"/>
        <v>0</v>
      </c>
      <c r="AY63" s="42">
        <f t="shared" si="484"/>
        <v>0</v>
      </c>
      <c r="AZ63" s="42">
        <f t="shared" si="485"/>
        <v>0</v>
      </c>
      <c r="BA63" s="42">
        <f t="shared" si="486"/>
        <v>0</v>
      </c>
      <c r="BB63" s="42">
        <f t="shared" si="487"/>
        <v>0</v>
      </c>
      <c r="BC63" s="42">
        <f t="shared" si="488"/>
        <v>0</v>
      </c>
      <c r="BD63" s="42">
        <f t="shared" si="489"/>
        <v>0</v>
      </c>
      <c r="BE63" s="42">
        <f t="shared" si="490"/>
        <v>0</v>
      </c>
      <c r="BF63" s="42">
        <f t="shared" si="491"/>
        <v>0</v>
      </c>
      <c r="BG63" s="42">
        <f t="shared" si="492"/>
        <v>0</v>
      </c>
      <c r="BH63" s="42">
        <f t="shared" si="493"/>
        <v>0</v>
      </c>
      <c r="BI63" s="42">
        <f t="shared" si="494"/>
        <v>0</v>
      </c>
      <c r="BJ63" s="42">
        <f t="shared" si="495"/>
        <v>0</v>
      </c>
      <c r="BK63" s="42">
        <f t="shared" si="496"/>
        <v>0</v>
      </c>
      <c r="BL63" s="42">
        <f t="shared" si="497"/>
        <v>0</v>
      </c>
      <c r="BM63" s="42">
        <f t="shared" si="498"/>
        <v>0</v>
      </c>
      <c r="BN63" s="42">
        <f t="shared" si="499"/>
        <v>0</v>
      </c>
      <c r="BO63" s="42">
        <f t="shared" si="500"/>
        <v>0</v>
      </c>
      <c r="BP63" s="42">
        <f t="shared" si="501"/>
        <v>0</v>
      </c>
      <c r="BQ63" s="42">
        <f t="shared" si="502"/>
        <v>0</v>
      </c>
      <c r="BR63" s="42">
        <f t="shared" si="503"/>
        <v>0</v>
      </c>
      <c r="BS63" s="42">
        <f t="shared" si="504"/>
        <v>0</v>
      </c>
      <c r="BT63" s="42">
        <f t="shared" si="505"/>
        <v>0</v>
      </c>
      <c r="BU63" s="42">
        <f t="shared" si="506"/>
        <v>0</v>
      </c>
      <c r="BV63" s="42">
        <f t="shared" si="507"/>
        <v>0</v>
      </c>
      <c r="BW63" s="42">
        <f t="shared" si="508"/>
        <v>0</v>
      </c>
      <c r="BX63" s="42">
        <f t="shared" si="509"/>
        <v>0</v>
      </c>
      <c r="BY63" s="42">
        <f t="shared" si="510"/>
        <v>0</v>
      </c>
      <c r="BZ63" s="42">
        <f t="shared" si="511"/>
        <v>0</v>
      </c>
      <c r="CA63" s="42">
        <f t="shared" si="512"/>
        <v>0</v>
      </c>
      <c r="CB63" s="42">
        <f t="shared" si="513"/>
        <v>0</v>
      </c>
      <c r="CC63" s="42">
        <f t="shared" si="514"/>
        <v>0</v>
      </c>
      <c r="CD63" s="42">
        <f t="shared" si="515"/>
        <v>0</v>
      </c>
      <c r="CE63" s="42">
        <f t="shared" si="516"/>
        <v>0</v>
      </c>
      <c r="CF63" s="42">
        <f t="shared" si="517"/>
        <v>0</v>
      </c>
      <c r="CG63" s="42">
        <f t="shared" si="518"/>
        <v>0</v>
      </c>
      <c r="CH63" s="42">
        <f t="shared" si="519"/>
        <v>0</v>
      </c>
      <c r="CI63" s="42">
        <f t="shared" si="520"/>
        <v>0</v>
      </c>
      <c r="CJ63" s="42">
        <f t="shared" si="521"/>
        <v>0</v>
      </c>
      <c r="CK63" s="42">
        <f t="shared" si="522"/>
        <v>0</v>
      </c>
      <c r="CL63" s="42">
        <f t="shared" si="523"/>
        <v>0</v>
      </c>
      <c r="CM63" s="42">
        <f t="shared" si="524"/>
        <v>0</v>
      </c>
      <c r="CN63" s="42">
        <f t="shared" si="525"/>
        <v>0</v>
      </c>
      <c r="CO63" s="42">
        <f t="shared" si="526"/>
        <v>0</v>
      </c>
      <c r="CP63" s="42">
        <f t="shared" si="527"/>
        <v>0</v>
      </c>
      <c r="CQ63" s="42">
        <f t="shared" si="528"/>
        <v>0</v>
      </c>
      <c r="CR63" s="42">
        <f t="shared" si="529"/>
        <v>0</v>
      </c>
      <c r="CS63" s="42">
        <f t="shared" si="530"/>
        <v>0</v>
      </c>
      <c r="CT63" s="42">
        <f t="shared" si="531"/>
        <v>0</v>
      </c>
      <c r="CU63" s="42">
        <f t="shared" si="532"/>
        <v>0</v>
      </c>
      <c r="CV63" s="42">
        <f t="shared" si="533"/>
        <v>0</v>
      </c>
      <c r="CW63" s="42">
        <f t="shared" si="534"/>
        <v>0</v>
      </c>
      <c r="CX63" s="42">
        <f t="shared" si="535"/>
        <v>0</v>
      </c>
      <c r="CY63" s="42">
        <f t="shared" si="536"/>
        <v>0</v>
      </c>
      <c r="CZ63" s="42">
        <f t="shared" si="537"/>
        <v>0</v>
      </c>
      <c r="DA63" s="42">
        <f t="shared" si="538"/>
        <v>0</v>
      </c>
      <c r="DB63" s="42">
        <f t="shared" si="539"/>
        <v>0</v>
      </c>
      <c r="DC63" s="42">
        <f t="shared" si="540"/>
        <v>0</v>
      </c>
      <c r="DD63" s="42">
        <f t="shared" si="541"/>
        <v>0</v>
      </c>
      <c r="DE63" s="42">
        <f t="shared" si="542"/>
        <v>0</v>
      </c>
      <c r="DF63" s="42">
        <f t="shared" si="543"/>
        <v>0</v>
      </c>
      <c r="DG63" s="42">
        <f t="shared" si="544"/>
        <v>0</v>
      </c>
      <c r="DH63" s="42">
        <f t="shared" si="545"/>
        <v>0</v>
      </c>
      <c r="DI63" s="42">
        <f t="shared" si="546"/>
        <v>0</v>
      </c>
      <c r="DJ63" s="42">
        <f t="shared" si="547"/>
        <v>0</v>
      </c>
      <c r="DK63" s="42">
        <f t="shared" si="548"/>
        <v>0</v>
      </c>
      <c r="DL63" s="42">
        <f t="shared" si="549"/>
        <v>0</v>
      </c>
      <c r="DM63" s="42">
        <f t="shared" si="550"/>
        <v>0</v>
      </c>
      <c r="DN63" s="42">
        <f t="shared" si="551"/>
        <v>0</v>
      </c>
      <c r="DO63" s="42">
        <f t="shared" si="552"/>
        <v>0</v>
      </c>
      <c r="DP63" s="42">
        <f t="shared" si="553"/>
        <v>0</v>
      </c>
      <c r="DQ63" s="42">
        <f t="shared" si="554"/>
        <v>0</v>
      </c>
      <c r="DR63" s="42">
        <f t="shared" si="555"/>
        <v>0</v>
      </c>
      <c r="DS63" s="42">
        <f t="shared" si="556"/>
        <v>0</v>
      </c>
      <c r="DT63" s="42">
        <f t="shared" si="557"/>
        <v>0</v>
      </c>
      <c r="DU63" s="42">
        <f t="shared" si="558"/>
        <v>0</v>
      </c>
      <c r="DV63" s="42">
        <f t="shared" si="559"/>
        <v>0</v>
      </c>
      <c r="DW63" s="42">
        <f t="shared" si="560"/>
        <v>0</v>
      </c>
      <c r="DX63" s="42">
        <f t="shared" si="561"/>
        <v>0</v>
      </c>
      <c r="DY63" s="42">
        <f t="shared" si="562"/>
        <v>0</v>
      </c>
      <c r="DZ63" s="42">
        <f t="shared" si="563"/>
        <v>0</v>
      </c>
      <c r="EA63" s="42">
        <f t="shared" si="564"/>
        <v>0</v>
      </c>
      <c r="EB63" s="42">
        <f t="shared" si="565"/>
        <v>0</v>
      </c>
      <c r="EC63" s="42">
        <f t="shared" si="566"/>
        <v>0</v>
      </c>
      <c r="ED63" s="42">
        <f t="shared" si="567"/>
        <v>0</v>
      </c>
      <c r="EE63" s="42">
        <f t="shared" si="568"/>
        <v>0</v>
      </c>
      <c r="EF63" s="42">
        <f t="shared" si="569"/>
        <v>0</v>
      </c>
      <c r="EG63" s="42">
        <f t="shared" si="570"/>
        <v>0</v>
      </c>
      <c r="EH63" s="42">
        <f t="shared" si="571"/>
        <v>0</v>
      </c>
      <c r="EI63" s="42">
        <f t="shared" si="572"/>
        <v>0</v>
      </c>
      <c r="EJ63" s="42">
        <f t="shared" si="573"/>
        <v>0</v>
      </c>
      <c r="EK63" s="42">
        <f t="shared" si="574"/>
        <v>0</v>
      </c>
      <c r="EL63" s="42">
        <f t="shared" si="575"/>
        <v>0</v>
      </c>
      <c r="EM63" s="42">
        <f t="shared" si="576"/>
        <v>0</v>
      </c>
      <c r="EN63" s="42">
        <f t="shared" si="577"/>
        <v>0</v>
      </c>
      <c r="EO63" s="42">
        <f t="shared" si="578"/>
        <v>0</v>
      </c>
      <c r="EP63" s="42">
        <f t="shared" si="579"/>
        <v>0</v>
      </c>
      <c r="EQ63" s="42">
        <f t="shared" si="580"/>
        <v>0</v>
      </c>
      <c r="ER63" s="42">
        <f t="shared" si="581"/>
        <v>0</v>
      </c>
      <c r="ES63" s="42">
        <f t="shared" si="582"/>
        <v>0</v>
      </c>
      <c r="ET63" s="42">
        <f t="shared" si="583"/>
        <v>0</v>
      </c>
      <c r="EU63" s="42">
        <f t="shared" si="584"/>
        <v>0</v>
      </c>
      <c r="EV63" s="42">
        <f t="shared" si="585"/>
        <v>0</v>
      </c>
      <c r="EW63" s="42">
        <f t="shared" si="586"/>
        <v>0</v>
      </c>
      <c r="EX63" s="42">
        <f t="shared" si="587"/>
        <v>0</v>
      </c>
      <c r="EY63" s="42">
        <f>SUM(DI63:EX63)</f>
        <v>0</v>
      </c>
      <c r="EZ63" s="42"/>
      <c r="FA63" s="42" t="str">
        <f t="shared" si="588"/>
        <v>Ноль</v>
      </c>
      <c r="FB63" s="42" t="str">
        <f t="shared" si="589"/>
        <v>Ноль</v>
      </c>
      <c r="FC63" s="42"/>
      <c r="FD63" s="42">
        <f t="shared" si="590"/>
        <v>0</v>
      </c>
      <c r="FE63" s="42" t="e">
        <f>IF(T63=#REF!,IF(J63&lt;#REF!,#REF!,FI63),#REF!)</f>
        <v>#REF!</v>
      </c>
      <c r="FF63" s="42" t="e">
        <f>IF(T63=#REF!,IF(J63&lt;#REF!,0,1))</f>
        <v>#REF!</v>
      </c>
      <c r="FG63" s="42" t="e">
        <f>IF(AND(FD63&gt;=21,FD63&lt;&gt;0),FD63,IF(T63&lt;#REF!,"СТОП",FE63+FF63))</f>
        <v>#REF!</v>
      </c>
      <c r="FH63" s="42"/>
      <c r="FI63" s="42">
        <v>15</v>
      </c>
      <c r="FJ63" s="42">
        <v>16</v>
      </c>
      <c r="FK63" s="42"/>
      <c r="FL63" s="44">
        <f t="shared" si="591"/>
        <v>0</v>
      </c>
      <c r="FM63" s="44">
        <f t="shared" si="592"/>
        <v>0</v>
      </c>
      <c r="FN63" s="44">
        <f t="shared" si="593"/>
        <v>0</v>
      </c>
      <c r="FO63" s="44">
        <f t="shared" si="594"/>
        <v>0</v>
      </c>
      <c r="FP63" s="44">
        <f t="shared" si="595"/>
        <v>0</v>
      </c>
      <c r="FQ63" s="44">
        <f t="shared" si="596"/>
        <v>0</v>
      </c>
      <c r="FR63" s="44">
        <f t="shared" si="597"/>
        <v>0</v>
      </c>
      <c r="FS63" s="44">
        <f t="shared" si="598"/>
        <v>0</v>
      </c>
      <c r="FT63" s="44">
        <f t="shared" si="599"/>
        <v>0</v>
      </c>
      <c r="FU63" s="44">
        <f t="shared" si="600"/>
        <v>0</v>
      </c>
      <c r="FV63" s="44">
        <f t="shared" si="601"/>
        <v>0</v>
      </c>
      <c r="FW63" s="44">
        <f t="shared" si="602"/>
        <v>0</v>
      </c>
      <c r="FX63" s="44">
        <f t="shared" si="603"/>
        <v>0</v>
      </c>
      <c r="FY63" s="44">
        <f t="shared" si="604"/>
        <v>0</v>
      </c>
      <c r="FZ63" s="44">
        <f t="shared" si="605"/>
        <v>0</v>
      </c>
      <c r="GA63" s="44">
        <f t="shared" si="606"/>
        <v>0</v>
      </c>
      <c r="GB63" s="44">
        <f t="shared" si="607"/>
        <v>0</v>
      </c>
      <c r="GC63" s="44">
        <f t="shared" si="608"/>
        <v>0</v>
      </c>
      <c r="GD63" s="44">
        <f t="shared" si="609"/>
        <v>0</v>
      </c>
      <c r="GE63" s="44">
        <f t="shared" si="610"/>
        <v>0</v>
      </c>
      <c r="GF63" s="44">
        <f t="shared" si="611"/>
        <v>0</v>
      </c>
      <c r="GG63" s="44">
        <f t="shared" si="612"/>
        <v>0</v>
      </c>
      <c r="GH63" s="44">
        <f>SUM(FL63:GG63)</f>
        <v>0</v>
      </c>
      <c r="GI63" s="44">
        <f t="shared" si="613"/>
        <v>0</v>
      </c>
      <c r="GJ63" s="44">
        <f t="shared" si="614"/>
        <v>0</v>
      </c>
      <c r="GK63" s="44">
        <f t="shared" si="615"/>
        <v>0</v>
      </c>
      <c r="GL63" s="44">
        <f t="shared" si="616"/>
        <v>0</v>
      </c>
      <c r="GM63" s="44">
        <f t="shared" si="617"/>
        <v>0</v>
      </c>
      <c r="GN63" s="44">
        <f t="shared" si="618"/>
        <v>0</v>
      </c>
      <c r="GO63" s="44">
        <f t="shared" si="619"/>
        <v>0</v>
      </c>
      <c r="GP63" s="44">
        <f t="shared" si="620"/>
        <v>0</v>
      </c>
      <c r="GQ63" s="44">
        <f t="shared" si="621"/>
        <v>0</v>
      </c>
      <c r="GR63" s="44">
        <f t="shared" si="622"/>
        <v>0</v>
      </c>
      <c r="GS63" s="44">
        <f t="shared" si="623"/>
        <v>0</v>
      </c>
      <c r="GT63" s="44">
        <f t="shared" si="624"/>
        <v>0</v>
      </c>
      <c r="GU63" s="44">
        <f t="shared" si="625"/>
        <v>0</v>
      </c>
      <c r="GV63" s="44">
        <f t="shared" si="626"/>
        <v>0</v>
      </c>
      <c r="GW63" s="44">
        <f t="shared" si="627"/>
        <v>0</v>
      </c>
      <c r="GX63" s="44">
        <f t="shared" si="628"/>
        <v>0</v>
      </c>
      <c r="GY63" s="44">
        <f t="shared" si="629"/>
        <v>0</v>
      </c>
      <c r="GZ63" s="44">
        <f t="shared" si="630"/>
        <v>0</v>
      </c>
      <c r="HA63" s="44">
        <f t="shared" si="631"/>
        <v>0</v>
      </c>
      <c r="HB63" s="44">
        <f t="shared" si="632"/>
        <v>0</v>
      </c>
      <c r="HC63" s="44">
        <f t="shared" si="633"/>
        <v>0</v>
      </c>
      <c r="HD63" s="44">
        <f t="shared" si="634"/>
        <v>0</v>
      </c>
      <c r="HE63" s="44">
        <f>SUM(GI63:HD63)</f>
        <v>0</v>
      </c>
      <c r="HF63" s="44">
        <f t="shared" si="635"/>
        <v>0</v>
      </c>
      <c r="HG63" s="44">
        <f t="shared" si="636"/>
        <v>0</v>
      </c>
      <c r="HH63" s="44">
        <f t="shared" si="637"/>
        <v>0</v>
      </c>
      <c r="HI63" s="44">
        <f t="shared" si="638"/>
        <v>0</v>
      </c>
      <c r="HJ63" s="44">
        <f t="shared" si="639"/>
        <v>0</v>
      </c>
      <c r="HK63" s="44">
        <f t="shared" si="640"/>
        <v>0</v>
      </c>
      <c r="HL63" s="44">
        <f t="shared" si="641"/>
        <v>0</v>
      </c>
      <c r="HM63" s="44">
        <f t="shared" si="642"/>
        <v>0</v>
      </c>
      <c r="HN63" s="44">
        <f t="shared" si="643"/>
        <v>0</v>
      </c>
      <c r="HO63" s="44">
        <f t="shared" si="644"/>
        <v>0</v>
      </c>
      <c r="HP63" s="44">
        <f t="shared" si="645"/>
        <v>0</v>
      </c>
      <c r="HQ63" s="44">
        <f t="shared" si="646"/>
        <v>0</v>
      </c>
      <c r="HR63" s="44">
        <f t="shared" si="647"/>
        <v>0</v>
      </c>
      <c r="HS63" s="44">
        <f t="shared" si="648"/>
        <v>0</v>
      </c>
      <c r="HT63" s="44">
        <f t="shared" si="649"/>
        <v>0</v>
      </c>
      <c r="HU63" s="44">
        <f t="shared" si="650"/>
        <v>0</v>
      </c>
      <c r="HV63" s="44">
        <f t="shared" si="651"/>
        <v>0</v>
      </c>
      <c r="HW63" s="44">
        <f t="shared" si="652"/>
        <v>0</v>
      </c>
      <c r="HX63" s="44">
        <f t="shared" si="653"/>
        <v>0</v>
      </c>
      <c r="HY63" s="44">
        <f t="shared" si="654"/>
        <v>0</v>
      </c>
      <c r="HZ63" s="44">
        <f t="shared" si="655"/>
        <v>0</v>
      </c>
      <c r="IA63" s="44">
        <f t="shared" si="656"/>
        <v>0</v>
      </c>
      <c r="IB63" s="44">
        <f>SUM(HF63:IA63)</f>
        <v>0</v>
      </c>
      <c r="IC63" s="44">
        <f t="shared" si="657"/>
        <v>0</v>
      </c>
      <c r="ID63" s="44">
        <f t="shared" si="658"/>
        <v>0</v>
      </c>
      <c r="IE63" s="44">
        <f t="shared" si="659"/>
        <v>0</v>
      </c>
      <c r="IF63" s="44">
        <f t="shared" si="660"/>
        <v>0</v>
      </c>
      <c r="IG63" s="44">
        <f t="shared" si="661"/>
        <v>0</v>
      </c>
      <c r="IH63" s="44">
        <f t="shared" si="662"/>
        <v>0</v>
      </c>
      <c r="II63" s="44">
        <f t="shared" si="663"/>
        <v>0</v>
      </c>
      <c r="IJ63" s="44">
        <f t="shared" si="664"/>
        <v>0</v>
      </c>
      <c r="IK63" s="44">
        <f t="shared" si="665"/>
        <v>0</v>
      </c>
      <c r="IL63" s="44">
        <f t="shared" si="666"/>
        <v>0</v>
      </c>
      <c r="IM63" s="44">
        <f t="shared" si="667"/>
        <v>0</v>
      </c>
      <c r="IN63" s="44">
        <f t="shared" si="668"/>
        <v>0</v>
      </c>
      <c r="IO63" s="44">
        <f t="shared" si="669"/>
        <v>0</v>
      </c>
      <c r="IP63" s="44">
        <f t="shared" si="670"/>
        <v>0</v>
      </c>
      <c r="IQ63" s="44">
        <f t="shared" si="671"/>
        <v>0</v>
      </c>
      <c r="IR63" s="44">
        <f t="shared" si="672"/>
        <v>0</v>
      </c>
      <c r="IS63" s="44">
        <f t="shared" si="673"/>
        <v>0</v>
      </c>
      <c r="IT63" s="44">
        <f t="shared" si="674"/>
        <v>0</v>
      </c>
      <c r="IU63" s="44">
        <f t="shared" si="675"/>
        <v>0</v>
      </c>
      <c r="IV63" s="44">
        <f t="shared" si="676"/>
        <v>0</v>
      </c>
    </row>
    <row r="64" spans="1:256" s="3" customFormat="1" ht="101.25" customHeight="1" thickBot="1">
      <c r="A64" s="55">
        <v>1</v>
      </c>
      <c r="B64" s="67">
        <v>79</v>
      </c>
      <c r="C64" s="94" t="s">
        <v>114</v>
      </c>
      <c r="D64" s="55" t="s">
        <v>29</v>
      </c>
      <c r="E64" s="56" t="s">
        <v>50</v>
      </c>
      <c r="F64" s="57" t="s">
        <v>52</v>
      </c>
      <c r="G64" s="55" t="s">
        <v>42</v>
      </c>
      <c r="H64" s="40">
        <v>1</v>
      </c>
      <c r="I64" s="85">
        <f aca="true" t="shared" si="677" ref="I64:I70">IF(AND(H64&lt;=20,H64&gt;=1),IF(H64=1,25,IF(H64=2,22,IF(H64=3,20,IF(H64=4,18,21-H64)))),0)</f>
        <v>25</v>
      </c>
      <c r="J64" s="39">
        <v>2</v>
      </c>
      <c r="K64" s="85">
        <f aca="true" t="shared" si="678" ref="K64:K70">IF(AND(J64&lt;=20,J64&gt;=1),IF(J64=1,25,IF(J64=2,22,IF(J64=3,20,IF(J64=4,18,21-J64)))),0)</f>
        <v>22</v>
      </c>
      <c r="L64" s="40">
        <v>7</v>
      </c>
      <c r="M64" s="85">
        <f aca="true" t="shared" si="679" ref="M64:M70">IF(AND(L64&lt;=20,L64&gt;=1),IF(L64=1,25,IF(L64=2,22,IF(L64=3,20,IF(L64=4,18,21-L64)))),0)</f>
        <v>14</v>
      </c>
      <c r="N64" s="39">
        <v>1</v>
      </c>
      <c r="O64" s="85">
        <f aca="true" t="shared" si="680" ref="O64:O70">IF(AND(N64&lt;=20,N64&gt;=1),IF(N64=1,25,IF(N64=2,22,IF(N64=3,20,IF(N64=4,18,21-N64)))),0)</f>
        <v>25</v>
      </c>
      <c r="P64" s="40">
        <v>3</v>
      </c>
      <c r="Q64" s="85">
        <f aca="true" t="shared" si="681" ref="Q64:Q74">IF(AND(P64&lt;=20,P64&gt;=1),IF(P64=1,25,IF(P64=2,22,IF(P64=3,20,IF(P64=4,18,21-P64)))),0)</f>
        <v>20</v>
      </c>
      <c r="R64" s="39">
        <v>1</v>
      </c>
      <c r="S64" s="85">
        <f aca="true" t="shared" si="682" ref="S64:S74">IF(AND(R64&lt;=20,R64&gt;=1),IF(R64=1,25,IF(R64=2,22,IF(R64=3,20,IF(R64=4,18,21-R64)))),0)</f>
        <v>25</v>
      </c>
      <c r="T64" s="38">
        <f aca="true" t="shared" si="683" ref="T64:T74">SUM(I64,K64,M64,O64,Q64,S64)</f>
        <v>131</v>
      </c>
      <c r="U64" s="41">
        <f aca="true" t="shared" si="684" ref="U64:U74">I64+K64</f>
        <v>47</v>
      </c>
      <c r="V64" s="42"/>
      <c r="W64" s="43"/>
      <c r="X64" s="42">
        <f aca="true" t="shared" si="685" ref="X64:X74">IF(H64=1,25,0)</f>
        <v>25</v>
      </c>
      <c r="Y64" s="42">
        <f aca="true" t="shared" si="686" ref="Y64:Y74">IF(H64=2,22,0)</f>
        <v>0</v>
      </c>
      <c r="Z64" s="42">
        <f aca="true" t="shared" si="687" ref="Z64:Z74">IF(H64=3,20,0)</f>
        <v>0</v>
      </c>
      <c r="AA64" s="42">
        <f aca="true" t="shared" si="688" ref="AA64:AA74">IF(H64=4,18,0)</f>
        <v>0</v>
      </c>
      <c r="AB64" s="42">
        <f aca="true" t="shared" si="689" ref="AB64:AB74">IF(H64=5,16,0)</f>
        <v>0</v>
      </c>
      <c r="AC64" s="42">
        <f aca="true" t="shared" si="690" ref="AC64:AC74">IF(H64=6,15,0)</f>
        <v>0</v>
      </c>
      <c r="AD64" s="42">
        <f aca="true" t="shared" si="691" ref="AD64:AD74">IF(H64=7,14,0)</f>
        <v>0</v>
      </c>
      <c r="AE64" s="42">
        <f aca="true" t="shared" si="692" ref="AE64:AE74">IF(H64=8,13,0)</f>
        <v>0</v>
      </c>
      <c r="AF64" s="42">
        <f aca="true" t="shared" si="693" ref="AF64:AF74">IF(H64=9,12,0)</f>
        <v>0</v>
      </c>
      <c r="AG64" s="42">
        <f aca="true" t="shared" si="694" ref="AG64:AG74">IF(H64=10,11,0)</f>
        <v>0</v>
      </c>
      <c r="AH64" s="42">
        <f aca="true" t="shared" si="695" ref="AH64:AH74">IF(H64=11,10,0)</f>
        <v>0</v>
      </c>
      <c r="AI64" s="42">
        <f aca="true" t="shared" si="696" ref="AI64:AI74">IF(H64=12,9,0)</f>
        <v>0</v>
      </c>
      <c r="AJ64" s="42">
        <f aca="true" t="shared" si="697" ref="AJ64:AJ74">IF(H64=13,8,0)</f>
        <v>0</v>
      </c>
      <c r="AK64" s="42">
        <f aca="true" t="shared" si="698" ref="AK64:AK74">IF(H64=14,7,0)</f>
        <v>0</v>
      </c>
      <c r="AL64" s="42">
        <f aca="true" t="shared" si="699" ref="AL64:AL74">IF(H64=15,6,0)</f>
        <v>0</v>
      </c>
      <c r="AM64" s="42">
        <f aca="true" t="shared" si="700" ref="AM64:AM74">IF(H64=16,5,0)</f>
        <v>0</v>
      </c>
      <c r="AN64" s="42">
        <f aca="true" t="shared" si="701" ref="AN64:AN74">IF(H64=17,4,0)</f>
        <v>0</v>
      </c>
      <c r="AO64" s="42">
        <f aca="true" t="shared" si="702" ref="AO64:AO74">IF(H64=18,3,0)</f>
        <v>0</v>
      </c>
      <c r="AP64" s="42">
        <f aca="true" t="shared" si="703" ref="AP64:AP74">IF(H64=19,2,0)</f>
        <v>0</v>
      </c>
      <c r="AQ64" s="42">
        <f aca="true" t="shared" si="704" ref="AQ64:AQ74">IF(H64=20,1,0)</f>
        <v>0</v>
      </c>
      <c r="AR64" s="42">
        <f aca="true" t="shared" si="705" ref="AR64:AR74">IF(H64&gt;20,0,0)</f>
        <v>0</v>
      </c>
      <c r="AS64" s="42">
        <f aca="true" t="shared" si="706" ref="AS64:AS74">IF(H64="сх",0,0)</f>
        <v>0</v>
      </c>
      <c r="AT64" s="42">
        <f aca="true" t="shared" si="707" ref="AT64:AT74">SUM(X64:AR64)</f>
        <v>25</v>
      </c>
      <c r="AU64" s="42">
        <f aca="true" t="shared" si="708" ref="AU64:AU74">IF(J64=1,25,0)</f>
        <v>0</v>
      </c>
      <c r="AV64" s="42">
        <f aca="true" t="shared" si="709" ref="AV64:AV74">IF(J64=2,22,0)</f>
        <v>22</v>
      </c>
      <c r="AW64" s="42">
        <f aca="true" t="shared" si="710" ref="AW64:AW74">IF(J64=3,20,0)</f>
        <v>0</v>
      </c>
      <c r="AX64" s="42">
        <f aca="true" t="shared" si="711" ref="AX64:AX74">IF(J64=4,18,0)</f>
        <v>0</v>
      </c>
      <c r="AY64" s="42">
        <f aca="true" t="shared" si="712" ref="AY64:AY74">IF(J64=5,16,0)</f>
        <v>0</v>
      </c>
      <c r="AZ64" s="42">
        <f aca="true" t="shared" si="713" ref="AZ64:AZ74">IF(J64=6,15,0)</f>
        <v>0</v>
      </c>
      <c r="BA64" s="42">
        <f aca="true" t="shared" si="714" ref="BA64:BA74">IF(J64=7,14,0)</f>
        <v>0</v>
      </c>
      <c r="BB64" s="42">
        <f aca="true" t="shared" si="715" ref="BB64:BB74">IF(J64=8,13,0)</f>
        <v>0</v>
      </c>
      <c r="BC64" s="42">
        <f aca="true" t="shared" si="716" ref="BC64:BC74">IF(J64=9,12,0)</f>
        <v>0</v>
      </c>
      <c r="BD64" s="42">
        <f aca="true" t="shared" si="717" ref="BD64:BD74">IF(J64=10,11,0)</f>
        <v>0</v>
      </c>
      <c r="BE64" s="42">
        <f aca="true" t="shared" si="718" ref="BE64:BE74">IF(J64=11,10,0)</f>
        <v>0</v>
      </c>
      <c r="BF64" s="42">
        <f aca="true" t="shared" si="719" ref="BF64:BF74">IF(J64=12,9,0)</f>
        <v>0</v>
      </c>
      <c r="BG64" s="42">
        <f aca="true" t="shared" si="720" ref="BG64:BG74">IF(J64=13,8,0)</f>
        <v>0</v>
      </c>
      <c r="BH64" s="42">
        <f aca="true" t="shared" si="721" ref="BH64:BH74">IF(J64=14,7,0)</f>
        <v>0</v>
      </c>
      <c r="BI64" s="42">
        <f aca="true" t="shared" si="722" ref="BI64:BI74">IF(J64=15,6,0)</f>
        <v>0</v>
      </c>
      <c r="BJ64" s="42">
        <f aca="true" t="shared" si="723" ref="BJ64:BJ74">IF(J64=16,5,0)</f>
        <v>0</v>
      </c>
      <c r="BK64" s="42">
        <f aca="true" t="shared" si="724" ref="BK64:BK74">IF(J64=17,4,0)</f>
        <v>0</v>
      </c>
      <c r="BL64" s="42">
        <f aca="true" t="shared" si="725" ref="BL64:BL74">IF(J64=18,3,0)</f>
        <v>0</v>
      </c>
      <c r="BM64" s="42">
        <f aca="true" t="shared" si="726" ref="BM64:BM74">IF(J64=19,2,0)</f>
        <v>0</v>
      </c>
      <c r="BN64" s="42">
        <f aca="true" t="shared" si="727" ref="BN64:BN74">IF(J64=20,1,0)</f>
        <v>0</v>
      </c>
      <c r="BO64" s="42">
        <f aca="true" t="shared" si="728" ref="BO64:BO74">IF(J64&gt;20,0,0)</f>
        <v>0</v>
      </c>
      <c r="BP64" s="42">
        <f aca="true" t="shared" si="729" ref="BP64:BP74">IF(J64="сх",0,0)</f>
        <v>0</v>
      </c>
      <c r="BQ64" s="42">
        <f aca="true" t="shared" si="730" ref="BQ64:BQ74">SUM(AU64:BO64)</f>
        <v>22</v>
      </c>
      <c r="BR64" s="42">
        <f aca="true" t="shared" si="731" ref="BR64:BR74">IF(H64=1,45,0)</f>
        <v>45</v>
      </c>
      <c r="BS64" s="42">
        <f aca="true" t="shared" si="732" ref="BS64:BS74">IF(H64=2,42,0)</f>
        <v>0</v>
      </c>
      <c r="BT64" s="42">
        <f aca="true" t="shared" si="733" ref="BT64:BT74">IF(H64=3,40,0)</f>
        <v>0</v>
      </c>
      <c r="BU64" s="42">
        <f aca="true" t="shared" si="734" ref="BU64:BU74">IF(H64=4,38,0)</f>
        <v>0</v>
      </c>
      <c r="BV64" s="42">
        <f aca="true" t="shared" si="735" ref="BV64:BV74">IF(H64=5,36,0)</f>
        <v>0</v>
      </c>
      <c r="BW64" s="42">
        <f aca="true" t="shared" si="736" ref="BW64:BW74">IF(H64=6,35,0)</f>
        <v>0</v>
      </c>
      <c r="BX64" s="42">
        <f aca="true" t="shared" si="737" ref="BX64:BX74">IF(H64=7,34,0)</f>
        <v>0</v>
      </c>
      <c r="BY64" s="42">
        <f aca="true" t="shared" si="738" ref="BY64:BY74">IF(H64=8,33,0)</f>
        <v>0</v>
      </c>
      <c r="BZ64" s="42">
        <f aca="true" t="shared" si="739" ref="BZ64:BZ74">IF(H64=9,32,0)</f>
        <v>0</v>
      </c>
      <c r="CA64" s="42">
        <f aca="true" t="shared" si="740" ref="CA64:CA74">IF(H64=10,31,0)</f>
        <v>0</v>
      </c>
      <c r="CB64" s="42">
        <f aca="true" t="shared" si="741" ref="CB64:CB74">IF(H64=11,30,0)</f>
        <v>0</v>
      </c>
      <c r="CC64" s="42">
        <f aca="true" t="shared" si="742" ref="CC64:CC74">IF(H64=12,29,0)</f>
        <v>0</v>
      </c>
      <c r="CD64" s="42">
        <f aca="true" t="shared" si="743" ref="CD64:CD74">IF(H64=13,28,0)</f>
        <v>0</v>
      </c>
      <c r="CE64" s="42">
        <f aca="true" t="shared" si="744" ref="CE64:CE74">IF(H64=14,27,0)</f>
        <v>0</v>
      </c>
      <c r="CF64" s="42">
        <f aca="true" t="shared" si="745" ref="CF64:CF74">IF(H64=15,26,0)</f>
        <v>0</v>
      </c>
      <c r="CG64" s="42">
        <f aca="true" t="shared" si="746" ref="CG64:CG74">IF(H64=16,25,0)</f>
        <v>0</v>
      </c>
      <c r="CH64" s="42">
        <f aca="true" t="shared" si="747" ref="CH64:CH74">IF(H64=17,24,0)</f>
        <v>0</v>
      </c>
      <c r="CI64" s="42">
        <f aca="true" t="shared" si="748" ref="CI64:CI74">IF(H64=18,23,0)</f>
        <v>0</v>
      </c>
      <c r="CJ64" s="42">
        <f aca="true" t="shared" si="749" ref="CJ64:CJ74">IF(H64=19,22,0)</f>
        <v>0</v>
      </c>
      <c r="CK64" s="42">
        <f aca="true" t="shared" si="750" ref="CK64:CK74">IF(H64=20,21,0)</f>
        <v>0</v>
      </c>
      <c r="CL64" s="42">
        <f aca="true" t="shared" si="751" ref="CL64:CL74">IF(H64=21,20,0)</f>
        <v>0</v>
      </c>
      <c r="CM64" s="42">
        <f aca="true" t="shared" si="752" ref="CM64:CM74">IF(H64=22,19,0)</f>
        <v>0</v>
      </c>
      <c r="CN64" s="42">
        <f aca="true" t="shared" si="753" ref="CN64:CN74">IF(H64=23,18,0)</f>
        <v>0</v>
      </c>
      <c r="CO64" s="42">
        <f aca="true" t="shared" si="754" ref="CO64:CO74">IF(H64=24,17,0)</f>
        <v>0</v>
      </c>
      <c r="CP64" s="42">
        <f aca="true" t="shared" si="755" ref="CP64:CP74">IF(H64=25,16,0)</f>
        <v>0</v>
      </c>
      <c r="CQ64" s="42">
        <f aca="true" t="shared" si="756" ref="CQ64:CQ74">IF(H64=26,15,0)</f>
        <v>0</v>
      </c>
      <c r="CR64" s="42">
        <f aca="true" t="shared" si="757" ref="CR64:CR74">IF(H64=27,14,0)</f>
        <v>0</v>
      </c>
      <c r="CS64" s="42">
        <f aca="true" t="shared" si="758" ref="CS64:CS74">IF(H64=28,13,0)</f>
        <v>0</v>
      </c>
      <c r="CT64" s="42">
        <f aca="true" t="shared" si="759" ref="CT64:CT74">IF(H64=29,12,0)</f>
        <v>0</v>
      </c>
      <c r="CU64" s="42">
        <f aca="true" t="shared" si="760" ref="CU64:CU74">IF(H64=30,11,0)</f>
        <v>0</v>
      </c>
      <c r="CV64" s="42">
        <f aca="true" t="shared" si="761" ref="CV64:CV74">IF(H64=31,10,0)</f>
        <v>0</v>
      </c>
      <c r="CW64" s="42">
        <f aca="true" t="shared" si="762" ref="CW64:CW74">IF(H64=32,9,0)</f>
        <v>0</v>
      </c>
      <c r="CX64" s="42">
        <f aca="true" t="shared" si="763" ref="CX64:CX74">IF(H64=33,8,0)</f>
        <v>0</v>
      </c>
      <c r="CY64" s="42">
        <f aca="true" t="shared" si="764" ref="CY64:CY74">IF(H64=34,7,0)</f>
        <v>0</v>
      </c>
      <c r="CZ64" s="42">
        <f aca="true" t="shared" si="765" ref="CZ64:CZ74">IF(H64=35,6,0)</f>
        <v>0</v>
      </c>
      <c r="DA64" s="42">
        <f aca="true" t="shared" si="766" ref="DA64:DA74">IF(H64=36,5,0)</f>
        <v>0</v>
      </c>
      <c r="DB64" s="42">
        <f aca="true" t="shared" si="767" ref="DB64:DB74">IF(H64=37,4,0)</f>
        <v>0</v>
      </c>
      <c r="DC64" s="42">
        <f aca="true" t="shared" si="768" ref="DC64:DC74">IF(H64=38,3,0)</f>
        <v>0</v>
      </c>
      <c r="DD64" s="42">
        <f aca="true" t="shared" si="769" ref="DD64:DD74">IF(H64=39,2,0)</f>
        <v>0</v>
      </c>
      <c r="DE64" s="42">
        <f aca="true" t="shared" si="770" ref="DE64:DE74">IF(H64=40,1,0)</f>
        <v>0</v>
      </c>
      <c r="DF64" s="42">
        <f aca="true" t="shared" si="771" ref="DF64:DF74">IF(H64&gt;20,0,0)</f>
        <v>0</v>
      </c>
      <c r="DG64" s="42">
        <f aca="true" t="shared" si="772" ref="DG64:DG74">IF(H64="сх",0,0)</f>
        <v>0</v>
      </c>
      <c r="DH64" s="42">
        <f aca="true" t="shared" si="773" ref="DH64:DH74">SUM(BR64:DG64)</f>
        <v>45</v>
      </c>
      <c r="DI64" s="42">
        <f aca="true" t="shared" si="774" ref="DI64:DI74">IF(J64=1,45,0)</f>
        <v>0</v>
      </c>
      <c r="DJ64" s="42">
        <f aca="true" t="shared" si="775" ref="DJ64:DJ74">IF(J64=2,42,0)</f>
        <v>42</v>
      </c>
      <c r="DK64" s="42">
        <f aca="true" t="shared" si="776" ref="DK64:DK74">IF(J64=3,40,0)</f>
        <v>0</v>
      </c>
      <c r="DL64" s="42">
        <f aca="true" t="shared" si="777" ref="DL64:DL74">IF(J64=4,38,0)</f>
        <v>0</v>
      </c>
      <c r="DM64" s="42">
        <f aca="true" t="shared" si="778" ref="DM64:DM74">IF(J64=5,36,0)</f>
        <v>0</v>
      </c>
      <c r="DN64" s="42">
        <f aca="true" t="shared" si="779" ref="DN64:DN74">IF(J64=6,35,0)</f>
        <v>0</v>
      </c>
      <c r="DO64" s="42">
        <f aca="true" t="shared" si="780" ref="DO64:DO74">IF(J64=7,34,0)</f>
        <v>0</v>
      </c>
      <c r="DP64" s="42">
        <f aca="true" t="shared" si="781" ref="DP64:DP74">IF(J64=8,33,0)</f>
        <v>0</v>
      </c>
      <c r="DQ64" s="42">
        <f aca="true" t="shared" si="782" ref="DQ64:DQ74">IF(J64=9,32,0)</f>
        <v>0</v>
      </c>
      <c r="DR64" s="42">
        <f aca="true" t="shared" si="783" ref="DR64:DR74">IF(J64=10,31,0)</f>
        <v>0</v>
      </c>
      <c r="DS64" s="42">
        <f aca="true" t="shared" si="784" ref="DS64:DS74">IF(J64=11,30,0)</f>
        <v>0</v>
      </c>
      <c r="DT64" s="42">
        <f aca="true" t="shared" si="785" ref="DT64:DT74">IF(J64=12,29,0)</f>
        <v>0</v>
      </c>
      <c r="DU64" s="42">
        <f aca="true" t="shared" si="786" ref="DU64:DU74">IF(J64=13,28,0)</f>
        <v>0</v>
      </c>
      <c r="DV64" s="42">
        <f aca="true" t="shared" si="787" ref="DV64:DV74">IF(J64=14,27,0)</f>
        <v>0</v>
      </c>
      <c r="DW64" s="42">
        <f aca="true" t="shared" si="788" ref="DW64:DW74">IF(J64=15,26,0)</f>
        <v>0</v>
      </c>
      <c r="DX64" s="42">
        <f aca="true" t="shared" si="789" ref="DX64:DX74">IF(J64=16,25,0)</f>
        <v>0</v>
      </c>
      <c r="DY64" s="42">
        <f aca="true" t="shared" si="790" ref="DY64:DY74">IF(J64=17,24,0)</f>
        <v>0</v>
      </c>
      <c r="DZ64" s="42">
        <f aca="true" t="shared" si="791" ref="DZ64:DZ74">IF(J64=18,23,0)</f>
        <v>0</v>
      </c>
      <c r="EA64" s="42">
        <f aca="true" t="shared" si="792" ref="EA64:EA74">IF(J64=19,22,0)</f>
        <v>0</v>
      </c>
      <c r="EB64" s="42">
        <f aca="true" t="shared" si="793" ref="EB64:EB74">IF(J64=20,21,0)</f>
        <v>0</v>
      </c>
      <c r="EC64" s="42">
        <f aca="true" t="shared" si="794" ref="EC64:EC74">IF(J64=21,20,0)</f>
        <v>0</v>
      </c>
      <c r="ED64" s="42">
        <f aca="true" t="shared" si="795" ref="ED64:ED74">IF(J64=22,19,0)</f>
        <v>0</v>
      </c>
      <c r="EE64" s="42">
        <f aca="true" t="shared" si="796" ref="EE64:EE74">IF(J64=23,18,0)</f>
        <v>0</v>
      </c>
      <c r="EF64" s="42">
        <f aca="true" t="shared" si="797" ref="EF64:EF74">IF(J64=24,17,0)</f>
        <v>0</v>
      </c>
      <c r="EG64" s="42">
        <f aca="true" t="shared" si="798" ref="EG64:EG74">IF(J64=25,16,0)</f>
        <v>0</v>
      </c>
      <c r="EH64" s="42">
        <f aca="true" t="shared" si="799" ref="EH64:EH74">IF(J64=26,15,0)</f>
        <v>0</v>
      </c>
      <c r="EI64" s="42">
        <f aca="true" t="shared" si="800" ref="EI64:EI74">IF(J64=27,14,0)</f>
        <v>0</v>
      </c>
      <c r="EJ64" s="42">
        <f aca="true" t="shared" si="801" ref="EJ64:EJ74">IF(J64=28,13,0)</f>
        <v>0</v>
      </c>
      <c r="EK64" s="42">
        <f aca="true" t="shared" si="802" ref="EK64:EK74">IF(J64=29,12,0)</f>
        <v>0</v>
      </c>
      <c r="EL64" s="42">
        <f aca="true" t="shared" si="803" ref="EL64:EL74">IF(J64=30,11,0)</f>
        <v>0</v>
      </c>
      <c r="EM64" s="42">
        <f aca="true" t="shared" si="804" ref="EM64:EM74">IF(J64=31,10,0)</f>
        <v>0</v>
      </c>
      <c r="EN64" s="42">
        <f aca="true" t="shared" si="805" ref="EN64:EN74">IF(J64=32,9,0)</f>
        <v>0</v>
      </c>
      <c r="EO64" s="42">
        <f aca="true" t="shared" si="806" ref="EO64:EO74">IF(J64=33,8,0)</f>
        <v>0</v>
      </c>
      <c r="EP64" s="42">
        <f aca="true" t="shared" si="807" ref="EP64:EP74">IF(J64=34,7,0)</f>
        <v>0</v>
      </c>
      <c r="EQ64" s="42">
        <f aca="true" t="shared" si="808" ref="EQ64:EQ74">IF(J64=35,6,0)</f>
        <v>0</v>
      </c>
      <c r="ER64" s="42">
        <f aca="true" t="shared" si="809" ref="ER64:ER74">IF(J64=36,5,0)</f>
        <v>0</v>
      </c>
      <c r="ES64" s="42">
        <f aca="true" t="shared" si="810" ref="ES64:ES74">IF(J64=37,4,0)</f>
        <v>0</v>
      </c>
      <c r="ET64" s="42">
        <f aca="true" t="shared" si="811" ref="ET64:ET74">IF(J64=38,3,0)</f>
        <v>0</v>
      </c>
      <c r="EU64" s="42">
        <f aca="true" t="shared" si="812" ref="EU64:EU74">IF(J64=39,2,0)</f>
        <v>0</v>
      </c>
      <c r="EV64" s="42">
        <f aca="true" t="shared" si="813" ref="EV64:EV74">IF(J64=40,1,0)</f>
        <v>0</v>
      </c>
      <c r="EW64" s="42">
        <f aca="true" t="shared" si="814" ref="EW64:EW74">IF(J64&gt;20,0,0)</f>
        <v>0</v>
      </c>
      <c r="EX64" s="42">
        <f aca="true" t="shared" si="815" ref="EX64:EX74">IF(J64="сх",0,0)</f>
        <v>0</v>
      </c>
      <c r="EY64" s="42">
        <f aca="true" t="shared" si="816" ref="EY64:EY74">SUM(DI64:EX64)</f>
        <v>42</v>
      </c>
      <c r="EZ64" s="42"/>
      <c r="FA64" s="42">
        <f aca="true" t="shared" si="817" ref="FA64:FA74">IF(H64="сх","ноль",IF(H64&gt;0,H64,"Ноль"))</f>
        <v>1</v>
      </c>
      <c r="FB64" s="42">
        <f aca="true" t="shared" si="818" ref="FB64:FB74">IF(J64="сх","ноль",IF(J64&gt;0,J64,"Ноль"))</f>
        <v>2</v>
      </c>
      <c r="FC64" s="42"/>
      <c r="FD64" s="42">
        <f aca="true" t="shared" si="819" ref="FD64:FD74">MIN(FA64,FB64)</f>
        <v>1</v>
      </c>
      <c r="FE64" s="42" t="e">
        <f>IF(T64=#REF!,IF(J64&lt;#REF!,#REF!,FI64),#REF!)</f>
        <v>#REF!</v>
      </c>
      <c r="FF64" s="42" t="e">
        <f>IF(T64=#REF!,IF(J64&lt;#REF!,0,1))</f>
        <v>#REF!</v>
      </c>
      <c r="FG64" s="42" t="e">
        <f>IF(AND(FD64&gt;=21,FD64&lt;&gt;0),FD64,IF(T64&lt;#REF!,"СТОП",FE64+FF64))</f>
        <v>#REF!</v>
      </c>
      <c r="FH64" s="42"/>
      <c r="FI64" s="42">
        <v>15</v>
      </c>
      <c r="FJ64" s="42">
        <v>16</v>
      </c>
      <c r="FK64" s="42"/>
      <c r="FL64" s="44">
        <f aca="true" t="shared" si="820" ref="FL64:FL74">IF(H64=1,25,0)</f>
        <v>25</v>
      </c>
      <c r="FM64" s="44">
        <f aca="true" t="shared" si="821" ref="FM64:FM74">IF(H64=2,22,0)</f>
        <v>0</v>
      </c>
      <c r="FN64" s="44">
        <f aca="true" t="shared" si="822" ref="FN64:FN74">IF(H64=3,20,0)</f>
        <v>0</v>
      </c>
      <c r="FO64" s="44">
        <f aca="true" t="shared" si="823" ref="FO64:FO74">IF(H64=4,18,0)</f>
        <v>0</v>
      </c>
      <c r="FP64" s="44">
        <f aca="true" t="shared" si="824" ref="FP64:FP74">IF(H64=5,16,0)</f>
        <v>0</v>
      </c>
      <c r="FQ64" s="44">
        <f aca="true" t="shared" si="825" ref="FQ64:FQ74">IF(H64=6,15,0)</f>
        <v>0</v>
      </c>
      <c r="FR64" s="44">
        <f aca="true" t="shared" si="826" ref="FR64:FR74">IF(H64=7,14,0)</f>
        <v>0</v>
      </c>
      <c r="FS64" s="44">
        <f aca="true" t="shared" si="827" ref="FS64:FS74">IF(H64=8,13,0)</f>
        <v>0</v>
      </c>
      <c r="FT64" s="44">
        <f aca="true" t="shared" si="828" ref="FT64:FT74">IF(H64=9,12,0)</f>
        <v>0</v>
      </c>
      <c r="FU64" s="44">
        <f aca="true" t="shared" si="829" ref="FU64:FU74">IF(H64=10,11,0)</f>
        <v>0</v>
      </c>
      <c r="FV64" s="44">
        <f aca="true" t="shared" si="830" ref="FV64:FV74">IF(H64=11,10,0)</f>
        <v>0</v>
      </c>
      <c r="FW64" s="44">
        <f aca="true" t="shared" si="831" ref="FW64:FW74">IF(H64=12,9,0)</f>
        <v>0</v>
      </c>
      <c r="FX64" s="44">
        <f aca="true" t="shared" si="832" ref="FX64:FX74">IF(H64=13,8,0)</f>
        <v>0</v>
      </c>
      <c r="FY64" s="44">
        <f aca="true" t="shared" si="833" ref="FY64:FY74">IF(H64=14,7,0)</f>
        <v>0</v>
      </c>
      <c r="FZ64" s="44">
        <f aca="true" t="shared" si="834" ref="FZ64:FZ74">IF(H64=15,6,0)</f>
        <v>0</v>
      </c>
      <c r="GA64" s="44">
        <f aca="true" t="shared" si="835" ref="GA64:GA74">IF(H64=16,5,0)</f>
        <v>0</v>
      </c>
      <c r="GB64" s="44">
        <f aca="true" t="shared" si="836" ref="GB64:GB74">IF(H64=17,4,0)</f>
        <v>0</v>
      </c>
      <c r="GC64" s="44">
        <f aca="true" t="shared" si="837" ref="GC64:GC74">IF(H64=18,3,0)</f>
        <v>0</v>
      </c>
      <c r="GD64" s="44">
        <f aca="true" t="shared" si="838" ref="GD64:GD74">IF(H64=19,2,0)</f>
        <v>0</v>
      </c>
      <c r="GE64" s="44">
        <f aca="true" t="shared" si="839" ref="GE64:GE74">IF(H64=20,1,0)</f>
        <v>0</v>
      </c>
      <c r="GF64" s="44">
        <f aca="true" t="shared" si="840" ref="GF64:GF74">IF(H64&gt;20,0,0)</f>
        <v>0</v>
      </c>
      <c r="GG64" s="44">
        <f aca="true" t="shared" si="841" ref="GG64:GG74">IF(H64="сх",0,0)</f>
        <v>0</v>
      </c>
      <c r="GH64" s="44">
        <f aca="true" t="shared" si="842" ref="GH64:GH74">SUM(FL64:GG64)</f>
        <v>25</v>
      </c>
      <c r="GI64" s="44">
        <f aca="true" t="shared" si="843" ref="GI64:GI74">IF(J64=1,25,0)</f>
        <v>0</v>
      </c>
      <c r="GJ64" s="44">
        <f aca="true" t="shared" si="844" ref="GJ64:GJ74">IF(J64=2,22,0)</f>
        <v>22</v>
      </c>
      <c r="GK64" s="44">
        <f aca="true" t="shared" si="845" ref="GK64:GK74">IF(J64=3,20,0)</f>
        <v>0</v>
      </c>
      <c r="GL64" s="44">
        <f aca="true" t="shared" si="846" ref="GL64:GL74">IF(J64=4,18,0)</f>
        <v>0</v>
      </c>
      <c r="GM64" s="44">
        <f aca="true" t="shared" si="847" ref="GM64:GM74">IF(J64=5,16,0)</f>
        <v>0</v>
      </c>
      <c r="GN64" s="44">
        <f aca="true" t="shared" si="848" ref="GN64:GN74">IF(J64=6,15,0)</f>
        <v>0</v>
      </c>
      <c r="GO64" s="44">
        <f aca="true" t="shared" si="849" ref="GO64:GO74">IF(J64=7,14,0)</f>
        <v>0</v>
      </c>
      <c r="GP64" s="44">
        <f aca="true" t="shared" si="850" ref="GP64:GP74">IF(J64=8,13,0)</f>
        <v>0</v>
      </c>
      <c r="GQ64" s="44">
        <f aca="true" t="shared" si="851" ref="GQ64:GQ74">IF(J64=9,12,0)</f>
        <v>0</v>
      </c>
      <c r="GR64" s="44">
        <f aca="true" t="shared" si="852" ref="GR64:GR74">IF(J64=10,11,0)</f>
        <v>0</v>
      </c>
      <c r="GS64" s="44">
        <f aca="true" t="shared" si="853" ref="GS64:GS74">IF(J64=11,10,0)</f>
        <v>0</v>
      </c>
      <c r="GT64" s="44">
        <f aca="true" t="shared" si="854" ref="GT64:GT74">IF(J64=12,9,0)</f>
        <v>0</v>
      </c>
      <c r="GU64" s="44">
        <f aca="true" t="shared" si="855" ref="GU64:GU74">IF(J64=13,8,0)</f>
        <v>0</v>
      </c>
      <c r="GV64" s="44">
        <f aca="true" t="shared" si="856" ref="GV64:GV74">IF(J64=14,7,0)</f>
        <v>0</v>
      </c>
      <c r="GW64" s="44">
        <f aca="true" t="shared" si="857" ref="GW64:GW74">IF(J64=15,6,0)</f>
        <v>0</v>
      </c>
      <c r="GX64" s="44">
        <f aca="true" t="shared" si="858" ref="GX64:GX74">IF(J64=16,5,0)</f>
        <v>0</v>
      </c>
      <c r="GY64" s="44">
        <f aca="true" t="shared" si="859" ref="GY64:GY74">IF(J64=17,4,0)</f>
        <v>0</v>
      </c>
      <c r="GZ64" s="44">
        <f aca="true" t="shared" si="860" ref="GZ64:GZ74">IF(J64=18,3,0)</f>
        <v>0</v>
      </c>
      <c r="HA64" s="44">
        <f aca="true" t="shared" si="861" ref="HA64:HA74">IF(J64=19,2,0)</f>
        <v>0</v>
      </c>
      <c r="HB64" s="44">
        <f aca="true" t="shared" si="862" ref="HB64:HB74">IF(J64=20,1,0)</f>
        <v>0</v>
      </c>
      <c r="HC64" s="44">
        <f aca="true" t="shared" si="863" ref="HC64:HC74">IF(J64&gt;20,0,0)</f>
        <v>0</v>
      </c>
      <c r="HD64" s="44">
        <f aca="true" t="shared" si="864" ref="HD64:HD74">IF(J64="сх",0,0)</f>
        <v>0</v>
      </c>
      <c r="HE64" s="44">
        <f aca="true" t="shared" si="865" ref="HE64:HE74">SUM(GI64:HD64)</f>
        <v>22</v>
      </c>
      <c r="HF64" s="44">
        <f aca="true" t="shared" si="866" ref="HF64:HF74">IF(H64=1,100,0)</f>
        <v>100</v>
      </c>
      <c r="HG64" s="44">
        <f aca="true" t="shared" si="867" ref="HG64:HG74">IF(H64=2,98,0)</f>
        <v>0</v>
      </c>
      <c r="HH64" s="44">
        <f aca="true" t="shared" si="868" ref="HH64:HH74">IF(H64=3,95,0)</f>
        <v>0</v>
      </c>
      <c r="HI64" s="44">
        <f aca="true" t="shared" si="869" ref="HI64:HI74">IF(H64=4,93,0)</f>
        <v>0</v>
      </c>
      <c r="HJ64" s="44">
        <f aca="true" t="shared" si="870" ref="HJ64:HJ74">IF(H64=5,90,0)</f>
        <v>0</v>
      </c>
      <c r="HK64" s="44">
        <f aca="true" t="shared" si="871" ref="HK64:HK74">IF(H64=6,88,0)</f>
        <v>0</v>
      </c>
      <c r="HL64" s="44">
        <f aca="true" t="shared" si="872" ref="HL64:HL74">IF(H64=7,85,0)</f>
        <v>0</v>
      </c>
      <c r="HM64" s="44">
        <f aca="true" t="shared" si="873" ref="HM64:HM74">IF(H64=8,83,0)</f>
        <v>0</v>
      </c>
      <c r="HN64" s="44">
        <f aca="true" t="shared" si="874" ref="HN64:HN74">IF(H64=9,80,0)</f>
        <v>0</v>
      </c>
      <c r="HO64" s="44">
        <f aca="true" t="shared" si="875" ref="HO64:HO74">IF(H64=10,78,0)</f>
        <v>0</v>
      </c>
      <c r="HP64" s="44">
        <f aca="true" t="shared" si="876" ref="HP64:HP74">IF(H64=11,75,0)</f>
        <v>0</v>
      </c>
      <c r="HQ64" s="44">
        <f aca="true" t="shared" si="877" ref="HQ64:HQ74">IF(H64=12,73,0)</f>
        <v>0</v>
      </c>
      <c r="HR64" s="44">
        <f aca="true" t="shared" si="878" ref="HR64:HR74">IF(H64=13,70,0)</f>
        <v>0</v>
      </c>
      <c r="HS64" s="44">
        <f aca="true" t="shared" si="879" ref="HS64:HS74">IF(H64=14,68,0)</f>
        <v>0</v>
      </c>
      <c r="HT64" s="44">
        <f aca="true" t="shared" si="880" ref="HT64:HT74">IF(H64=15,65,0)</f>
        <v>0</v>
      </c>
      <c r="HU64" s="44">
        <f aca="true" t="shared" si="881" ref="HU64:HU74">IF(H64=16,63,0)</f>
        <v>0</v>
      </c>
      <c r="HV64" s="44">
        <f aca="true" t="shared" si="882" ref="HV64:HV74">IF(H64=17,60,0)</f>
        <v>0</v>
      </c>
      <c r="HW64" s="44">
        <f aca="true" t="shared" si="883" ref="HW64:HW74">IF(H64=18,58,0)</f>
        <v>0</v>
      </c>
      <c r="HX64" s="44">
        <f aca="true" t="shared" si="884" ref="HX64:HX74">IF(H64=19,55,0)</f>
        <v>0</v>
      </c>
      <c r="HY64" s="44">
        <f aca="true" t="shared" si="885" ref="HY64:HY74">IF(H64=20,53,0)</f>
        <v>0</v>
      </c>
      <c r="HZ64" s="44">
        <f aca="true" t="shared" si="886" ref="HZ64:HZ74">IF(H64&gt;20,0,0)</f>
        <v>0</v>
      </c>
      <c r="IA64" s="44">
        <f aca="true" t="shared" si="887" ref="IA64:IA74">IF(H64="сх",0,0)</f>
        <v>0</v>
      </c>
      <c r="IB64" s="44">
        <f aca="true" t="shared" si="888" ref="IB64:IB74">SUM(HF64:IA64)</f>
        <v>100</v>
      </c>
      <c r="IC64" s="44">
        <f aca="true" t="shared" si="889" ref="IC64:IC74">IF(J64=1,100,0)</f>
        <v>0</v>
      </c>
      <c r="ID64" s="44">
        <f aca="true" t="shared" si="890" ref="ID64:ID74">IF(J64=2,98,0)</f>
        <v>98</v>
      </c>
      <c r="IE64" s="44">
        <f aca="true" t="shared" si="891" ref="IE64:IE74">IF(J64=3,95,0)</f>
        <v>0</v>
      </c>
      <c r="IF64" s="44">
        <f aca="true" t="shared" si="892" ref="IF64:IF74">IF(J64=4,93,0)</f>
        <v>0</v>
      </c>
      <c r="IG64" s="44">
        <f aca="true" t="shared" si="893" ref="IG64:IG74">IF(J64=5,90,0)</f>
        <v>0</v>
      </c>
      <c r="IH64" s="44">
        <f aca="true" t="shared" si="894" ref="IH64:IH74">IF(J64=6,88,0)</f>
        <v>0</v>
      </c>
      <c r="II64" s="44">
        <f aca="true" t="shared" si="895" ref="II64:II74">IF(J64=7,85,0)</f>
        <v>0</v>
      </c>
      <c r="IJ64" s="44">
        <f aca="true" t="shared" si="896" ref="IJ64:IJ74">IF(J64=8,83,0)</f>
        <v>0</v>
      </c>
      <c r="IK64" s="44">
        <f aca="true" t="shared" si="897" ref="IK64:IK74">IF(J64=9,80,0)</f>
        <v>0</v>
      </c>
      <c r="IL64" s="44">
        <f aca="true" t="shared" si="898" ref="IL64:IL74">IF(J64=10,78,0)</f>
        <v>0</v>
      </c>
      <c r="IM64" s="44">
        <f aca="true" t="shared" si="899" ref="IM64:IM74">IF(J64=11,75,0)</f>
        <v>0</v>
      </c>
      <c r="IN64" s="44">
        <f aca="true" t="shared" si="900" ref="IN64:IN74">IF(J64=12,73,0)</f>
        <v>0</v>
      </c>
      <c r="IO64" s="44">
        <f aca="true" t="shared" si="901" ref="IO64:IO74">IF(J64=13,70,0)</f>
        <v>0</v>
      </c>
      <c r="IP64" s="44">
        <f aca="true" t="shared" si="902" ref="IP64:IP74">IF(J64=14,68,0)</f>
        <v>0</v>
      </c>
      <c r="IQ64" s="44">
        <f aca="true" t="shared" si="903" ref="IQ64:IQ74">IF(J64=15,65,0)</f>
        <v>0</v>
      </c>
      <c r="IR64" s="44">
        <f aca="true" t="shared" si="904" ref="IR64:IR74">IF(J64=16,63,0)</f>
        <v>0</v>
      </c>
      <c r="IS64" s="44">
        <f aca="true" t="shared" si="905" ref="IS64:IS74">IF(J64=17,60,0)</f>
        <v>0</v>
      </c>
      <c r="IT64" s="44">
        <f aca="true" t="shared" si="906" ref="IT64:IT74">IF(J64=18,58,0)</f>
        <v>0</v>
      </c>
      <c r="IU64" s="44">
        <f aca="true" t="shared" si="907" ref="IU64:IU74">IF(J64=19,55,0)</f>
        <v>0</v>
      </c>
      <c r="IV64" s="44">
        <f aca="true" t="shared" si="908" ref="IV64:IV74">IF(J64=20,53,0)</f>
        <v>0</v>
      </c>
    </row>
    <row r="65" spans="1:256" s="3" customFormat="1" ht="101.25" customHeight="1" thickBot="1">
      <c r="A65" s="61">
        <v>2</v>
      </c>
      <c r="B65" s="68">
        <v>99</v>
      </c>
      <c r="C65" s="93" t="s">
        <v>115</v>
      </c>
      <c r="D65" s="58" t="s">
        <v>26</v>
      </c>
      <c r="E65" s="59" t="s">
        <v>116</v>
      </c>
      <c r="F65" s="60" t="s">
        <v>117</v>
      </c>
      <c r="G65" s="58" t="s">
        <v>42</v>
      </c>
      <c r="H65" s="46">
        <v>2</v>
      </c>
      <c r="I65" s="85">
        <f t="shared" si="677"/>
        <v>22</v>
      </c>
      <c r="J65" s="45">
        <v>1</v>
      </c>
      <c r="K65" s="85">
        <f t="shared" si="678"/>
        <v>25</v>
      </c>
      <c r="L65" s="46">
        <v>1</v>
      </c>
      <c r="M65" s="85">
        <f t="shared" si="679"/>
        <v>25</v>
      </c>
      <c r="N65" s="45">
        <v>5</v>
      </c>
      <c r="O65" s="85">
        <f t="shared" si="680"/>
        <v>16</v>
      </c>
      <c r="P65" s="46">
        <v>4</v>
      </c>
      <c r="Q65" s="85">
        <f t="shared" si="681"/>
        <v>18</v>
      </c>
      <c r="R65" s="45">
        <v>3</v>
      </c>
      <c r="S65" s="85">
        <f t="shared" si="682"/>
        <v>20</v>
      </c>
      <c r="T65" s="38">
        <f t="shared" si="683"/>
        <v>126</v>
      </c>
      <c r="U65" s="41">
        <f>I65+K65</f>
        <v>47</v>
      </c>
      <c r="V65" s="42"/>
      <c r="W65" s="43"/>
      <c r="X65" s="42">
        <f>IF(H65=1,25,0)</f>
        <v>0</v>
      </c>
      <c r="Y65" s="42">
        <f>IF(H65=2,22,0)</f>
        <v>22</v>
      </c>
      <c r="Z65" s="42">
        <f>IF(H65=3,20,0)</f>
        <v>0</v>
      </c>
      <c r="AA65" s="42">
        <f>IF(H65=4,18,0)</f>
        <v>0</v>
      </c>
      <c r="AB65" s="42">
        <f>IF(H65=5,16,0)</f>
        <v>0</v>
      </c>
      <c r="AC65" s="42">
        <f>IF(H65=6,15,0)</f>
        <v>0</v>
      </c>
      <c r="AD65" s="42">
        <f>IF(H65=7,14,0)</f>
        <v>0</v>
      </c>
      <c r="AE65" s="42">
        <f>IF(H65=8,13,0)</f>
        <v>0</v>
      </c>
      <c r="AF65" s="42">
        <f>IF(H65=9,12,0)</f>
        <v>0</v>
      </c>
      <c r="AG65" s="42">
        <f>IF(H65=10,11,0)</f>
        <v>0</v>
      </c>
      <c r="AH65" s="42">
        <f>IF(H65=11,10,0)</f>
        <v>0</v>
      </c>
      <c r="AI65" s="42">
        <f>IF(H65=12,9,0)</f>
        <v>0</v>
      </c>
      <c r="AJ65" s="42">
        <f>IF(H65=13,8,0)</f>
        <v>0</v>
      </c>
      <c r="AK65" s="42">
        <f>IF(H65=14,7,0)</f>
        <v>0</v>
      </c>
      <c r="AL65" s="42">
        <f>IF(H65=15,6,0)</f>
        <v>0</v>
      </c>
      <c r="AM65" s="42">
        <f>IF(H65=16,5,0)</f>
        <v>0</v>
      </c>
      <c r="AN65" s="42">
        <f>IF(H65=17,4,0)</f>
        <v>0</v>
      </c>
      <c r="AO65" s="42">
        <f>IF(H65=18,3,0)</f>
        <v>0</v>
      </c>
      <c r="AP65" s="42">
        <f>IF(H65=19,2,0)</f>
        <v>0</v>
      </c>
      <c r="AQ65" s="42">
        <f>IF(H65=20,1,0)</f>
        <v>0</v>
      </c>
      <c r="AR65" s="42">
        <f>IF(H65&gt;20,0,0)</f>
        <v>0</v>
      </c>
      <c r="AS65" s="42">
        <f>IF(H65="сх",0,0)</f>
        <v>0</v>
      </c>
      <c r="AT65" s="42">
        <f>SUM(X65:AR65)</f>
        <v>22</v>
      </c>
      <c r="AU65" s="42">
        <f>IF(J65=1,25,0)</f>
        <v>25</v>
      </c>
      <c r="AV65" s="42">
        <f>IF(J65=2,22,0)</f>
        <v>0</v>
      </c>
      <c r="AW65" s="42">
        <f>IF(J65=3,20,0)</f>
        <v>0</v>
      </c>
      <c r="AX65" s="42">
        <f>IF(J65=4,18,0)</f>
        <v>0</v>
      </c>
      <c r="AY65" s="42">
        <f>IF(J65=5,16,0)</f>
        <v>0</v>
      </c>
      <c r="AZ65" s="42">
        <f>IF(J65=6,15,0)</f>
        <v>0</v>
      </c>
      <c r="BA65" s="42">
        <f>IF(J65=7,14,0)</f>
        <v>0</v>
      </c>
      <c r="BB65" s="42">
        <f>IF(J65=8,13,0)</f>
        <v>0</v>
      </c>
      <c r="BC65" s="42">
        <f>IF(J65=9,12,0)</f>
        <v>0</v>
      </c>
      <c r="BD65" s="42">
        <f>IF(J65=10,11,0)</f>
        <v>0</v>
      </c>
      <c r="BE65" s="42">
        <f>IF(J65=11,10,0)</f>
        <v>0</v>
      </c>
      <c r="BF65" s="42">
        <f>IF(J65=12,9,0)</f>
        <v>0</v>
      </c>
      <c r="BG65" s="42">
        <f>IF(J65=13,8,0)</f>
        <v>0</v>
      </c>
      <c r="BH65" s="42">
        <f>IF(J65=14,7,0)</f>
        <v>0</v>
      </c>
      <c r="BI65" s="42">
        <f>IF(J65=15,6,0)</f>
        <v>0</v>
      </c>
      <c r="BJ65" s="42">
        <f>IF(J65=16,5,0)</f>
        <v>0</v>
      </c>
      <c r="BK65" s="42">
        <f>IF(J65=17,4,0)</f>
        <v>0</v>
      </c>
      <c r="BL65" s="42">
        <f>IF(J65=18,3,0)</f>
        <v>0</v>
      </c>
      <c r="BM65" s="42">
        <f>IF(J65=19,2,0)</f>
        <v>0</v>
      </c>
      <c r="BN65" s="42">
        <f>IF(J65=20,1,0)</f>
        <v>0</v>
      </c>
      <c r="BO65" s="42">
        <f>IF(J65&gt;20,0,0)</f>
        <v>0</v>
      </c>
      <c r="BP65" s="42">
        <f>IF(J65="сх",0,0)</f>
        <v>0</v>
      </c>
      <c r="BQ65" s="42">
        <f>SUM(AU65:BO65)</f>
        <v>25</v>
      </c>
      <c r="BR65" s="42">
        <f>IF(H65=1,45,0)</f>
        <v>0</v>
      </c>
      <c r="BS65" s="42">
        <f>IF(H65=2,42,0)</f>
        <v>42</v>
      </c>
      <c r="BT65" s="42">
        <f>IF(H65=3,40,0)</f>
        <v>0</v>
      </c>
      <c r="BU65" s="42">
        <f>IF(H65=4,38,0)</f>
        <v>0</v>
      </c>
      <c r="BV65" s="42">
        <f>IF(H65=5,36,0)</f>
        <v>0</v>
      </c>
      <c r="BW65" s="42">
        <f>IF(H65=6,35,0)</f>
        <v>0</v>
      </c>
      <c r="BX65" s="42">
        <f>IF(H65=7,34,0)</f>
        <v>0</v>
      </c>
      <c r="BY65" s="42">
        <f>IF(H65=8,33,0)</f>
        <v>0</v>
      </c>
      <c r="BZ65" s="42">
        <f>IF(H65=9,32,0)</f>
        <v>0</v>
      </c>
      <c r="CA65" s="42">
        <f>IF(H65=10,31,0)</f>
        <v>0</v>
      </c>
      <c r="CB65" s="42">
        <f>IF(H65=11,30,0)</f>
        <v>0</v>
      </c>
      <c r="CC65" s="42">
        <f>IF(H65=12,29,0)</f>
        <v>0</v>
      </c>
      <c r="CD65" s="42">
        <f>IF(H65=13,28,0)</f>
        <v>0</v>
      </c>
      <c r="CE65" s="42">
        <f>IF(H65=14,27,0)</f>
        <v>0</v>
      </c>
      <c r="CF65" s="42">
        <f>IF(H65=15,26,0)</f>
        <v>0</v>
      </c>
      <c r="CG65" s="42">
        <f>IF(H65=16,25,0)</f>
        <v>0</v>
      </c>
      <c r="CH65" s="42">
        <f>IF(H65=17,24,0)</f>
        <v>0</v>
      </c>
      <c r="CI65" s="42">
        <f>IF(H65=18,23,0)</f>
        <v>0</v>
      </c>
      <c r="CJ65" s="42">
        <f>IF(H65=19,22,0)</f>
        <v>0</v>
      </c>
      <c r="CK65" s="42">
        <f>IF(H65=20,21,0)</f>
        <v>0</v>
      </c>
      <c r="CL65" s="42">
        <f>IF(H65=21,20,0)</f>
        <v>0</v>
      </c>
      <c r="CM65" s="42">
        <f>IF(H65=22,19,0)</f>
        <v>0</v>
      </c>
      <c r="CN65" s="42">
        <f>IF(H65=23,18,0)</f>
        <v>0</v>
      </c>
      <c r="CO65" s="42">
        <f>IF(H65=24,17,0)</f>
        <v>0</v>
      </c>
      <c r="CP65" s="42">
        <f>IF(H65=25,16,0)</f>
        <v>0</v>
      </c>
      <c r="CQ65" s="42">
        <f>IF(H65=26,15,0)</f>
        <v>0</v>
      </c>
      <c r="CR65" s="42">
        <f>IF(H65=27,14,0)</f>
        <v>0</v>
      </c>
      <c r="CS65" s="42">
        <f>IF(H65=28,13,0)</f>
        <v>0</v>
      </c>
      <c r="CT65" s="42">
        <f>IF(H65=29,12,0)</f>
        <v>0</v>
      </c>
      <c r="CU65" s="42">
        <f>IF(H65=30,11,0)</f>
        <v>0</v>
      </c>
      <c r="CV65" s="42">
        <f>IF(H65=31,10,0)</f>
        <v>0</v>
      </c>
      <c r="CW65" s="42">
        <f>IF(H65=32,9,0)</f>
        <v>0</v>
      </c>
      <c r="CX65" s="42">
        <f>IF(H65=33,8,0)</f>
        <v>0</v>
      </c>
      <c r="CY65" s="42">
        <f>IF(H65=34,7,0)</f>
        <v>0</v>
      </c>
      <c r="CZ65" s="42">
        <f>IF(H65=35,6,0)</f>
        <v>0</v>
      </c>
      <c r="DA65" s="42">
        <f>IF(H65=36,5,0)</f>
        <v>0</v>
      </c>
      <c r="DB65" s="42">
        <f>IF(H65=37,4,0)</f>
        <v>0</v>
      </c>
      <c r="DC65" s="42">
        <f>IF(H65=38,3,0)</f>
        <v>0</v>
      </c>
      <c r="DD65" s="42">
        <f>IF(H65=39,2,0)</f>
        <v>0</v>
      </c>
      <c r="DE65" s="42">
        <f>IF(H65=40,1,0)</f>
        <v>0</v>
      </c>
      <c r="DF65" s="42">
        <f>IF(H65&gt;20,0,0)</f>
        <v>0</v>
      </c>
      <c r="DG65" s="42">
        <f>IF(H65="сх",0,0)</f>
        <v>0</v>
      </c>
      <c r="DH65" s="42">
        <f>SUM(BR65:DG65)</f>
        <v>42</v>
      </c>
      <c r="DI65" s="42">
        <f>IF(J65=1,45,0)</f>
        <v>45</v>
      </c>
      <c r="DJ65" s="42">
        <f>IF(J65=2,42,0)</f>
        <v>0</v>
      </c>
      <c r="DK65" s="42">
        <f>IF(J65=3,40,0)</f>
        <v>0</v>
      </c>
      <c r="DL65" s="42">
        <f>IF(J65=4,38,0)</f>
        <v>0</v>
      </c>
      <c r="DM65" s="42">
        <f>IF(J65=5,36,0)</f>
        <v>0</v>
      </c>
      <c r="DN65" s="42">
        <f>IF(J65=6,35,0)</f>
        <v>0</v>
      </c>
      <c r="DO65" s="42">
        <f>IF(J65=7,34,0)</f>
        <v>0</v>
      </c>
      <c r="DP65" s="42">
        <f>IF(J65=8,33,0)</f>
        <v>0</v>
      </c>
      <c r="DQ65" s="42">
        <f>IF(J65=9,32,0)</f>
        <v>0</v>
      </c>
      <c r="DR65" s="42">
        <f>IF(J65=10,31,0)</f>
        <v>0</v>
      </c>
      <c r="DS65" s="42">
        <f>IF(J65=11,30,0)</f>
        <v>0</v>
      </c>
      <c r="DT65" s="42">
        <f>IF(J65=12,29,0)</f>
        <v>0</v>
      </c>
      <c r="DU65" s="42">
        <f>IF(J65=13,28,0)</f>
        <v>0</v>
      </c>
      <c r="DV65" s="42">
        <f>IF(J65=14,27,0)</f>
        <v>0</v>
      </c>
      <c r="DW65" s="42">
        <f>IF(J65=15,26,0)</f>
        <v>0</v>
      </c>
      <c r="DX65" s="42">
        <f>IF(J65=16,25,0)</f>
        <v>0</v>
      </c>
      <c r="DY65" s="42">
        <f>IF(J65=17,24,0)</f>
        <v>0</v>
      </c>
      <c r="DZ65" s="42">
        <f>IF(J65=18,23,0)</f>
        <v>0</v>
      </c>
      <c r="EA65" s="42">
        <f>IF(J65=19,22,0)</f>
        <v>0</v>
      </c>
      <c r="EB65" s="42">
        <f>IF(J65=20,21,0)</f>
        <v>0</v>
      </c>
      <c r="EC65" s="42">
        <f>IF(J65=21,20,0)</f>
        <v>0</v>
      </c>
      <c r="ED65" s="42">
        <f>IF(J65=22,19,0)</f>
        <v>0</v>
      </c>
      <c r="EE65" s="42">
        <f>IF(J65=23,18,0)</f>
        <v>0</v>
      </c>
      <c r="EF65" s="42">
        <f>IF(J65=24,17,0)</f>
        <v>0</v>
      </c>
      <c r="EG65" s="42">
        <f>IF(J65=25,16,0)</f>
        <v>0</v>
      </c>
      <c r="EH65" s="42">
        <f>IF(J65=26,15,0)</f>
        <v>0</v>
      </c>
      <c r="EI65" s="42">
        <f>IF(J65=27,14,0)</f>
        <v>0</v>
      </c>
      <c r="EJ65" s="42">
        <f>IF(J65=28,13,0)</f>
        <v>0</v>
      </c>
      <c r="EK65" s="42">
        <f>IF(J65=29,12,0)</f>
        <v>0</v>
      </c>
      <c r="EL65" s="42">
        <f>IF(J65=30,11,0)</f>
        <v>0</v>
      </c>
      <c r="EM65" s="42">
        <f>IF(J65=31,10,0)</f>
        <v>0</v>
      </c>
      <c r="EN65" s="42">
        <f>IF(J65=32,9,0)</f>
        <v>0</v>
      </c>
      <c r="EO65" s="42">
        <f>IF(J65=33,8,0)</f>
        <v>0</v>
      </c>
      <c r="EP65" s="42">
        <f>IF(J65=34,7,0)</f>
        <v>0</v>
      </c>
      <c r="EQ65" s="42">
        <f>IF(J65=35,6,0)</f>
        <v>0</v>
      </c>
      <c r="ER65" s="42">
        <f>IF(J65=36,5,0)</f>
        <v>0</v>
      </c>
      <c r="ES65" s="42">
        <f>IF(J65=37,4,0)</f>
        <v>0</v>
      </c>
      <c r="ET65" s="42">
        <f>IF(J65=38,3,0)</f>
        <v>0</v>
      </c>
      <c r="EU65" s="42">
        <f>IF(J65=39,2,0)</f>
        <v>0</v>
      </c>
      <c r="EV65" s="42">
        <f>IF(J65=40,1,0)</f>
        <v>0</v>
      </c>
      <c r="EW65" s="42">
        <f>IF(J65&gt;20,0,0)</f>
        <v>0</v>
      </c>
      <c r="EX65" s="42">
        <f>IF(J65="сх",0,0)</f>
        <v>0</v>
      </c>
      <c r="EY65" s="42">
        <f>SUM(DI65:EX65)</f>
        <v>45</v>
      </c>
      <c r="EZ65" s="42"/>
      <c r="FA65" s="42">
        <f>IF(H65="сх","ноль",IF(H65&gt;0,H65,"Ноль"))</f>
        <v>2</v>
      </c>
      <c r="FB65" s="42">
        <f>IF(J65="сх","ноль",IF(J65&gt;0,J65,"Ноль"))</f>
        <v>1</v>
      </c>
      <c r="FC65" s="42"/>
      <c r="FD65" s="42">
        <f>MIN(FA65,FB65)</f>
        <v>1</v>
      </c>
      <c r="FE65" s="42" t="e">
        <f>IF(T65=#REF!,IF(J65&lt;#REF!,#REF!,FI65),#REF!)</f>
        <v>#REF!</v>
      </c>
      <c r="FF65" s="42" t="e">
        <f>IF(T65=#REF!,IF(J65&lt;#REF!,0,1))</f>
        <v>#REF!</v>
      </c>
      <c r="FG65" s="42" t="e">
        <f>IF(AND(FD65&gt;=21,FD65&lt;&gt;0),FD65,IF(T65&lt;#REF!,"СТОП",FE65+FF65))</f>
        <v>#REF!</v>
      </c>
      <c r="FH65" s="42"/>
      <c r="FI65" s="42">
        <v>15</v>
      </c>
      <c r="FJ65" s="42">
        <v>16</v>
      </c>
      <c r="FK65" s="42"/>
      <c r="FL65" s="44">
        <f>IF(H65=1,25,0)</f>
        <v>0</v>
      </c>
      <c r="FM65" s="44">
        <f>IF(H65=2,22,0)</f>
        <v>22</v>
      </c>
      <c r="FN65" s="44">
        <f>IF(H65=3,20,0)</f>
        <v>0</v>
      </c>
      <c r="FO65" s="44">
        <f>IF(H65=4,18,0)</f>
        <v>0</v>
      </c>
      <c r="FP65" s="44">
        <f>IF(H65=5,16,0)</f>
        <v>0</v>
      </c>
      <c r="FQ65" s="44">
        <f>IF(H65=6,15,0)</f>
        <v>0</v>
      </c>
      <c r="FR65" s="44">
        <f>IF(H65=7,14,0)</f>
        <v>0</v>
      </c>
      <c r="FS65" s="44">
        <f>IF(H65=8,13,0)</f>
        <v>0</v>
      </c>
      <c r="FT65" s="44">
        <f>IF(H65=9,12,0)</f>
        <v>0</v>
      </c>
      <c r="FU65" s="44">
        <f>IF(H65=10,11,0)</f>
        <v>0</v>
      </c>
      <c r="FV65" s="44">
        <f>IF(H65=11,10,0)</f>
        <v>0</v>
      </c>
      <c r="FW65" s="44">
        <f>IF(H65=12,9,0)</f>
        <v>0</v>
      </c>
      <c r="FX65" s="44">
        <f>IF(H65=13,8,0)</f>
        <v>0</v>
      </c>
      <c r="FY65" s="44">
        <f>IF(H65=14,7,0)</f>
        <v>0</v>
      </c>
      <c r="FZ65" s="44">
        <f>IF(H65=15,6,0)</f>
        <v>0</v>
      </c>
      <c r="GA65" s="44">
        <f>IF(H65=16,5,0)</f>
        <v>0</v>
      </c>
      <c r="GB65" s="44">
        <f>IF(H65=17,4,0)</f>
        <v>0</v>
      </c>
      <c r="GC65" s="44">
        <f>IF(H65=18,3,0)</f>
        <v>0</v>
      </c>
      <c r="GD65" s="44">
        <f>IF(H65=19,2,0)</f>
        <v>0</v>
      </c>
      <c r="GE65" s="44">
        <f>IF(H65=20,1,0)</f>
        <v>0</v>
      </c>
      <c r="GF65" s="44">
        <f>IF(H65&gt;20,0,0)</f>
        <v>0</v>
      </c>
      <c r="GG65" s="44">
        <f>IF(H65="сх",0,0)</f>
        <v>0</v>
      </c>
      <c r="GH65" s="44">
        <f>SUM(FL65:GG65)</f>
        <v>22</v>
      </c>
      <c r="GI65" s="44">
        <f>IF(J65=1,25,0)</f>
        <v>25</v>
      </c>
      <c r="GJ65" s="44">
        <f>IF(J65=2,22,0)</f>
        <v>0</v>
      </c>
      <c r="GK65" s="44">
        <f>IF(J65=3,20,0)</f>
        <v>0</v>
      </c>
      <c r="GL65" s="44">
        <f>IF(J65=4,18,0)</f>
        <v>0</v>
      </c>
      <c r="GM65" s="44">
        <f>IF(J65=5,16,0)</f>
        <v>0</v>
      </c>
      <c r="GN65" s="44">
        <f>IF(J65=6,15,0)</f>
        <v>0</v>
      </c>
      <c r="GO65" s="44">
        <f>IF(J65=7,14,0)</f>
        <v>0</v>
      </c>
      <c r="GP65" s="44">
        <f>IF(J65=8,13,0)</f>
        <v>0</v>
      </c>
      <c r="GQ65" s="44">
        <f>IF(J65=9,12,0)</f>
        <v>0</v>
      </c>
      <c r="GR65" s="44">
        <f>IF(J65=10,11,0)</f>
        <v>0</v>
      </c>
      <c r="GS65" s="44">
        <f>IF(J65=11,10,0)</f>
        <v>0</v>
      </c>
      <c r="GT65" s="44">
        <f>IF(J65=12,9,0)</f>
        <v>0</v>
      </c>
      <c r="GU65" s="44">
        <f>IF(J65=13,8,0)</f>
        <v>0</v>
      </c>
      <c r="GV65" s="44">
        <f>IF(J65=14,7,0)</f>
        <v>0</v>
      </c>
      <c r="GW65" s="44">
        <f>IF(J65=15,6,0)</f>
        <v>0</v>
      </c>
      <c r="GX65" s="44">
        <f>IF(J65=16,5,0)</f>
        <v>0</v>
      </c>
      <c r="GY65" s="44">
        <f>IF(J65=17,4,0)</f>
        <v>0</v>
      </c>
      <c r="GZ65" s="44">
        <f>IF(J65=18,3,0)</f>
        <v>0</v>
      </c>
      <c r="HA65" s="44">
        <f>IF(J65=19,2,0)</f>
        <v>0</v>
      </c>
      <c r="HB65" s="44">
        <f>IF(J65=20,1,0)</f>
        <v>0</v>
      </c>
      <c r="HC65" s="44">
        <f>IF(J65&gt;20,0,0)</f>
        <v>0</v>
      </c>
      <c r="HD65" s="44">
        <f>IF(J65="сх",0,0)</f>
        <v>0</v>
      </c>
      <c r="HE65" s="44">
        <f>SUM(GI65:HD65)</f>
        <v>25</v>
      </c>
      <c r="HF65" s="44">
        <f>IF(H65=1,100,0)</f>
        <v>0</v>
      </c>
      <c r="HG65" s="44">
        <f>IF(H65=2,98,0)</f>
        <v>98</v>
      </c>
      <c r="HH65" s="44">
        <f>IF(H65=3,95,0)</f>
        <v>0</v>
      </c>
      <c r="HI65" s="44">
        <f>IF(H65=4,93,0)</f>
        <v>0</v>
      </c>
      <c r="HJ65" s="44">
        <f>IF(H65=5,90,0)</f>
        <v>0</v>
      </c>
      <c r="HK65" s="44">
        <f>IF(H65=6,88,0)</f>
        <v>0</v>
      </c>
      <c r="HL65" s="44">
        <f>IF(H65=7,85,0)</f>
        <v>0</v>
      </c>
      <c r="HM65" s="44">
        <f>IF(H65=8,83,0)</f>
        <v>0</v>
      </c>
      <c r="HN65" s="44">
        <f>IF(H65=9,80,0)</f>
        <v>0</v>
      </c>
      <c r="HO65" s="44">
        <f>IF(H65=10,78,0)</f>
        <v>0</v>
      </c>
      <c r="HP65" s="44">
        <f>IF(H65=11,75,0)</f>
        <v>0</v>
      </c>
      <c r="HQ65" s="44">
        <f>IF(H65=12,73,0)</f>
        <v>0</v>
      </c>
      <c r="HR65" s="44">
        <f>IF(H65=13,70,0)</f>
        <v>0</v>
      </c>
      <c r="HS65" s="44">
        <f>IF(H65=14,68,0)</f>
        <v>0</v>
      </c>
      <c r="HT65" s="44">
        <f>IF(H65=15,65,0)</f>
        <v>0</v>
      </c>
      <c r="HU65" s="44">
        <f>IF(H65=16,63,0)</f>
        <v>0</v>
      </c>
      <c r="HV65" s="44">
        <f>IF(H65=17,60,0)</f>
        <v>0</v>
      </c>
      <c r="HW65" s="44">
        <f>IF(H65=18,58,0)</f>
        <v>0</v>
      </c>
      <c r="HX65" s="44">
        <f>IF(H65=19,55,0)</f>
        <v>0</v>
      </c>
      <c r="HY65" s="44">
        <f>IF(H65=20,53,0)</f>
        <v>0</v>
      </c>
      <c r="HZ65" s="44">
        <f>IF(H65&gt;20,0,0)</f>
        <v>0</v>
      </c>
      <c r="IA65" s="44">
        <f>IF(H65="сх",0,0)</f>
        <v>0</v>
      </c>
      <c r="IB65" s="44">
        <f>SUM(HF65:IA65)</f>
        <v>98</v>
      </c>
      <c r="IC65" s="44">
        <f>IF(J65=1,100,0)</f>
        <v>100</v>
      </c>
      <c r="ID65" s="44">
        <f>IF(J65=2,98,0)</f>
        <v>0</v>
      </c>
      <c r="IE65" s="44">
        <f>IF(J65=3,95,0)</f>
        <v>0</v>
      </c>
      <c r="IF65" s="44">
        <f>IF(J65=4,93,0)</f>
        <v>0</v>
      </c>
      <c r="IG65" s="44">
        <f>IF(J65=5,90,0)</f>
        <v>0</v>
      </c>
      <c r="IH65" s="44">
        <f>IF(J65=6,88,0)</f>
        <v>0</v>
      </c>
      <c r="II65" s="44">
        <f>IF(J65=7,85,0)</f>
        <v>0</v>
      </c>
      <c r="IJ65" s="44">
        <f>IF(J65=8,83,0)</f>
        <v>0</v>
      </c>
      <c r="IK65" s="44">
        <f>IF(J65=9,80,0)</f>
        <v>0</v>
      </c>
      <c r="IL65" s="44">
        <f>IF(J65=10,78,0)</f>
        <v>0</v>
      </c>
      <c r="IM65" s="44">
        <f>IF(J65=11,75,0)</f>
        <v>0</v>
      </c>
      <c r="IN65" s="44">
        <f>IF(J65=12,73,0)</f>
        <v>0</v>
      </c>
      <c r="IO65" s="44">
        <f>IF(J65=13,70,0)</f>
        <v>0</v>
      </c>
      <c r="IP65" s="44">
        <f>IF(J65=14,68,0)</f>
        <v>0</v>
      </c>
      <c r="IQ65" s="44">
        <f>IF(J65=15,65,0)</f>
        <v>0</v>
      </c>
      <c r="IR65" s="44">
        <f>IF(J65=16,63,0)</f>
        <v>0</v>
      </c>
      <c r="IS65" s="44">
        <f>IF(J65=17,60,0)</f>
        <v>0</v>
      </c>
      <c r="IT65" s="44">
        <f>IF(J65=18,58,0)</f>
        <v>0</v>
      </c>
      <c r="IU65" s="44">
        <f>IF(J65=19,55,0)</f>
        <v>0</v>
      </c>
      <c r="IV65" s="44">
        <f>IF(J65=20,53,0)</f>
        <v>0</v>
      </c>
    </row>
    <row r="66" spans="1:256" s="3" customFormat="1" ht="101.25" customHeight="1" thickBot="1">
      <c r="A66" s="55">
        <v>3</v>
      </c>
      <c r="B66" s="68">
        <v>3</v>
      </c>
      <c r="C66" s="66" t="s">
        <v>104</v>
      </c>
      <c r="D66" s="58" t="s">
        <v>28</v>
      </c>
      <c r="E66" s="59" t="s">
        <v>105</v>
      </c>
      <c r="F66" s="60" t="s">
        <v>106</v>
      </c>
      <c r="G66" s="58" t="s">
        <v>49</v>
      </c>
      <c r="H66" s="46">
        <v>4</v>
      </c>
      <c r="I66" s="85">
        <f t="shared" si="677"/>
        <v>18</v>
      </c>
      <c r="J66" s="45">
        <v>4</v>
      </c>
      <c r="K66" s="85">
        <f t="shared" si="678"/>
        <v>18</v>
      </c>
      <c r="L66" s="46">
        <v>2</v>
      </c>
      <c r="M66" s="85">
        <f t="shared" si="679"/>
        <v>22</v>
      </c>
      <c r="N66" s="45">
        <v>2</v>
      </c>
      <c r="O66" s="85">
        <f t="shared" si="680"/>
        <v>22</v>
      </c>
      <c r="P66" s="46"/>
      <c r="Q66" s="85">
        <f t="shared" si="681"/>
        <v>0</v>
      </c>
      <c r="R66" s="45"/>
      <c r="S66" s="85">
        <f t="shared" si="682"/>
        <v>0</v>
      </c>
      <c r="T66" s="38">
        <f t="shared" si="683"/>
        <v>80</v>
      </c>
      <c r="U66" s="41">
        <f>I66+K66</f>
        <v>36</v>
      </c>
      <c r="V66" s="42"/>
      <c r="W66" s="43"/>
      <c r="X66" s="42">
        <f>IF(H66=1,25,0)</f>
        <v>0</v>
      </c>
      <c r="Y66" s="42">
        <f>IF(H66=2,22,0)</f>
        <v>0</v>
      </c>
      <c r="Z66" s="42">
        <f>IF(H66=3,20,0)</f>
        <v>0</v>
      </c>
      <c r="AA66" s="42">
        <f>IF(H66=4,18,0)</f>
        <v>18</v>
      </c>
      <c r="AB66" s="42">
        <f>IF(H66=5,16,0)</f>
        <v>0</v>
      </c>
      <c r="AC66" s="42">
        <f>IF(H66=6,15,0)</f>
        <v>0</v>
      </c>
      <c r="AD66" s="42">
        <f>IF(H66=7,14,0)</f>
        <v>0</v>
      </c>
      <c r="AE66" s="42">
        <f>IF(H66=8,13,0)</f>
        <v>0</v>
      </c>
      <c r="AF66" s="42">
        <f>IF(H66=9,12,0)</f>
        <v>0</v>
      </c>
      <c r="AG66" s="42">
        <f>IF(H66=10,11,0)</f>
        <v>0</v>
      </c>
      <c r="AH66" s="42">
        <f>IF(H66=11,10,0)</f>
        <v>0</v>
      </c>
      <c r="AI66" s="42">
        <f>IF(H66=12,9,0)</f>
        <v>0</v>
      </c>
      <c r="AJ66" s="42">
        <f>IF(H66=13,8,0)</f>
        <v>0</v>
      </c>
      <c r="AK66" s="42">
        <f>IF(H66=14,7,0)</f>
        <v>0</v>
      </c>
      <c r="AL66" s="42">
        <f>IF(H66=15,6,0)</f>
        <v>0</v>
      </c>
      <c r="AM66" s="42">
        <f>IF(H66=16,5,0)</f>
        <v>0</v>
      </c>
      <c r="AN66" s="42">
        <f>IF(H66=17,4,0)</f>
        <v>0</v>
      </c>
      <c r="AO66" s="42">
        <f>IF(H66=18,3,0)</f>
        <v>0</v>
      </c>
      <c r="AP66" s="42">
        <f>IF(H66=19,2,0)</f>
        <v>0</v>
      </c>
      <c r="AQ66" s="42">
        <f>IF(H66=20,1,0)</f>
        <v>0</v>
      </c>
      <c r="AR66" s="42">
        <f>IF(H66&gt;20,0,0)</f>
        <v>0</v>
      </c>
      <c r="AS66" s="42">
        <f>IF(H66="сх",0,0)</f>
        <v>0</v>
      </c>
      <c r="AT66" s="42">
        <f>SUM(X66:AR66)</f>
        <v>18</v>
      </c>
      <c r="AU66" s="42">
        <f>IF(J66=1,25,0)</f>
        <v>0</v>
      </c>
      <c r="AV66" s="42">
        <f>IF(J66=2,22,0)</f>
        <v>0</v>
      </c>
      <c r="AW66" s="42">
        <f>IF(J66=3,20,0)</f>
        <v>0</v>
      </c>
      <c r="AX66" s="42">
        <f>IF(J66=4,18,0)</f>
        <v>18</v>
      </c>
      <c r="AY66" s="42">
        <f>IF(J66=5,16,0)</f>
        <v>0</v>
      </c>
      <c r="AZ66" s="42">
        <f>IF(J66=6,15,0)</f>
        <v>0</v>
      </c>
      <c r="BA66" s="42">
        <f>IF(J66=7,14,0)</f>
        <v>0</v>
      </c>
      <c r="BB66" s="42">
        <f>IF(J66=8,13,0)</f>
        <v>0</v>
      </c>
      <c r="BC66" s="42">
        <f>IF(J66=9,12,0)</f>
        <v>0</v>
      </c>
      <c r="BD66" s="42">
        <f>IF(J66=10,11,0)</f>
        <v>0</v>
      </c>
      <c r="BE66" s="42">
        <f>IF(J66=11,10,0)</f>
        <v>0</v>
      </c>
      <c r="BF66" s="42">
        <f>IF(J66=12,9,0)</f>
        <v>0</v>
      </c>
      <c r="BG66" s="42">
        <f>IF(J66=13,8,0)</f>
        <v>0</v>
      </c>
      <c r="BH66" s="42">
        <f>IF(J66=14,7,0)</f>
        <v>0</v>
      </c>
      <c r="BI66" s="42">
        <f>IF(J66=15,6,0)</f>
        <v>0</v>
      </c>
      <c r="BJ66" s="42">
        <f>IF(J66=16,5,0)</f>
        <v>0</v>
      </c>
      <c r="BK66" s="42">
        <f>IF(J66=17,4,0)</f>
        <v>0</v>
      </c>
      <c r="BL66" s="42">
        <f>IF(J66=18,3,0)</f>
        <v>0</v>
      </c>
      <c r="BM66" s="42">
        <f>IF(J66=19,2,0)</f>
        <v>0</v>
      </c>
      <c r="BN66" s="42">
        <f>IF(J66=20,1,0)</f>
        <v>0</v>
      </c>
      <c r="BO66" s="42">
        <f>IF(J66&gt;20,0,0)</f>
        <v>0</v>
      </c>
      <c r="BP66" s="42">
        <f>IF(J66="сх",0,0)</f>
        <v>0</v>
      </c>
      <c r="BQ66" s="42">
        <f>SUM(AU66:BO66)</f>
        <v>18</v>
      </c>
      <c r="BR66" s="42">
        <f>IF(H66=1,45,0)</f>
        <v>0</v>
      </c>
      <c r="BS66" s="42">
        <f>IF(H66=2,42,0)</f>
        <v>0</v>
      </c>
      <c r="BT66" s="42">
        <f>IF(H66=3,40,0)</f>
        <v>0</v>
      </c>
      <c r="BU66" s="42">
        <f>IF(H66=4,38,0)</f>
        <v>38</v>
      </c>
      <c r="BV66" s="42">
        <f>IF(H66=5,36,0)</f>
        <v>0</v>
      </c>
      <c r="BW66" s="42">
        <f>IF(H66=6,35,0)</f>
        <v>0</v>
      </c>
      <c r="BX66" s="42">
        <f>IF(H66=7,34,0)</f>
        <v>0</v>
      </c>
      <c r="BY66" s="42">
        <f>IF(H66=8,33,0)</f>
        <v>0</v>
      </c>
      <c r="BZ66" s="42">
        <f>IF(H66=9,32,0)</f>
        <v>0</v>
      </c>
      <c r="CA66" s="42">
        <f>IF(H66=10,31,0)</f>
        <v>0</v>
      </c>
      <c r="CB66" s="42">
        <f>IF(H66=11,30,0)</f>
        <v>0</v>
      </c>
      <c r="CC66" s="42">
        <f>IF(H66=12,29,0)</f>
        <v>0</v>
      </c>
      <c r="CD66" s="42">
        <f>IF(H66=13,28,0)</f>
        <v>0</v>
      </c>
      <c r="CE66" s="42">
        <f>IF(H66=14,27,0)</f>
        <v>0</v>
      </c>
      <c r="CF66" s="42">
        <f>IF(H66=15,26,0)</f>
        <v>0</v>
      </c>
      <c r="CG66" s="42">
        <f>IF(H66=16,25,0)</f>
        <v>0</v>
      </c>
      <c r="CH66" s="42">
        <f>IF(H66=17,24,0)</f>
        <v>0</v>
      </c>
      <c r="CI66" s="42">
        <f>IF(H66=18,23,0)</f>
        <v>0</v>
      </c>
      <c r="CJ66" s="42">
        <f>IF(H66=19,22,0)</f>
        <v>0</v>
      </c>
      <c r="CK66" s="42">
        <f>IF(H66=20,21,0)</f>
        <v>0</v>
      </c>
      <c r="CL66" s="42">
        <f>IF(H66=21,20,0)</f>
        <v>0</v>
      </c>
      <c r="CM66" s="42">
        <f>IF(H66=22,19,0)</f>
        <v>0</v>
      </c>
      <c r="CN66" s="42">
        <f>IF(H66=23,18,0)</f>
        <v>0</v>
      </c>
      <c r="CO66" s="42">
        <f>IF(H66=24,17,0)</f>
        <v>0</v>
      </c>
      <c r="CP66" s="42">
        <f>IF(H66=25,16,0)</f>
        <v>0</v>
      </c>
      <c r="CQ66" s="42">
        <f>IF(H66=26,15,0)</f>
        <v>0</v>
      </c>
      <c r="CR66" s="42">
        <f>IF(H66=27,14,0)</f>
        <v>0</v>
      </c>
      <c r="CS66" s="42">
        <f>IF(H66=28,13,0)</f>
        <v>0</v>
      </c>
      <c r="CT66" s="42">
        <f>IF(H66=29,12,0)</f>
        <v>0</v>
      </c>
      <c r="CU66" s="42">
        <f>IF(H66=30,11,0)</f>
        <v>0</v>
      </c>
      <c r="CV66" s="42">
        <f>IF(H66=31,10,0)</f>
        <v>0</v>
      </c>
      <c r="CW66" s="42">
        <f>IF(H66=32,9,0)</f>
        <v>0</v>
      </c>
      <c r="CX66" s="42">
        <f>IF(H66=33,8,0)</f>
        <v>0</v>
      </c>
      <c r="CY66" s="42">
        <f>IF(H66=34,7,0)</f>
        <v>0</v>
      </c>
      <c r="CZ66" s="42">
        <f>IF(H66=35,6,0)</f>
        <v>0</v>
      </c>
      <c r="DA66" s="42">
        <f>IF(H66=36,5,0)</f>
        <v>0</v>
      </c>
      <c r="DB66" s="42">
        <f>IF(H66=37,4,0)</f>
        <v>0</v>
      </c>
      <c r="DC66" s="42">
        <f>IF(H66=38,3,0)</f>
        <v>0</v>
      </c>
      <c r="DD66" s="42">
        <f>IF(H66=39,2,0)</f>
        <v>0</v>
      </c>
      <c r="DE66" s="42">
        <f>IF(H66=40,1,0)</f>
        <v>0</v>
      </c>
      <c r="DF66" s="42">
        <f>IF(H66&gt;20,0,0)</f>
        <v>0</v>
      </c>
      <c r="DG66" s="42">
        <f>IF(H66="сх",0,0)</f>
        <v>0</v>
      </c>
      <c r="DH66" s="42">
        <f>SUM(BR66:DG66)</f>
        <v>38</v>
      </c>
      <c r="DI66" s="42">
        <f>IF(J66=1,45,0)</f>
        <v>0</v>
      </c>
      <c r="DJ66" s="42">
        <f>IF(J66=2,42,0)</f>
        <v>0</v>
      </c>
      <c r="DK66" s="42">
        <f>IF(J66=3,40,0)</f>
        <v>0</v>
      </c>
      <c r="DL66" s="42">
        <f>IF(J66=4,38,0)</f>
        <v>38</v>
      </c>
      <c r="DM66" s="42">
        <f>IF(J66=5,36,0)</f>
        <v>0</v>
      </c>
      <c r="DN66" s="42">
        <f>IF(J66=6,35,0)</f>
        <v>0</v>
      </c>
      <c r="DO66" s="42">
        <f>IF(J66=7,34,0)</f>
        <v>0</v>
      </c>
      <c r="DP66" s="42">
        <f>IF(J66=8,33,0)</f>
        <v>0</v>
      </c>
      <c r="DQ66" s="42">
        <f>IF(J66=9,32,0)</f>
        <v>0</v>
      </c>
      <c r="DR66" s="42">
        <f>IF(J66=10,31,0)</f>
        <v>0</v>
      </c>
      <c r="DS66" s="42">
        <f>IF(J66=11,30,0)</f>
        <v>0</v>
      </c>
      <c r="DT66" s="42">
        <f>IF(J66=12,29,0)</f>
        <v>0</v>
      </c>
      <c r="DU66" s="42">
        <f>IF(J66=13,28,0)</f>
        <v>0</v>
      </c>
      <c r="DV66" s="42">
        <f>IF(J66=14,27,0)</f>
        <v>0</v>
      </c>
      <c r="DW66" s="42">
        <f>IF(J66=15,26,0)</f>
        <v>0</v>
      </c>
      <c r="DX66" s="42">
        <f>IF(J66=16,25,0)</f>
        <v>0</v>
      </c>
      <c r="DY66" s="42">
        <f>IF(J66=17,24,0)</f>
        <v>0</v>
      </c>
      <c r="DZ66" s="42">
        <f>IF(J66=18,23,0)</f>
        <v>0</v>
      </c>
      <c r="EA66" s="42">
        <f>IF(J66=19,22,0)</f>
        <v>0</v>
      </c>
      <c r="EB66" s="42">
        <f>IF(J66=20,21,0)</f>
        <v>0</v>
      </c>
      <c r="EC66" s="42">
        <f>IF(J66=21,20,0)</f>
        <v>0</v>
      </c>
      <c r="ED66" s="42">
        <f>IF(J66=22,19,0)</f>
        <v>0</v>
      </c>
      <c r="EE66" s="42">
        <f>IF(J66=23,18,0)</f>
        <v>0</v>
      </c>
      <c r="EF66" s="42">
        <f>IF(J66=24,17,0)</f>
        <v>0</v>
      </c>
      <c r="EG66" s="42">
        <f>IF(J66=25,16,0)</f>
        <v>0</v>
      </c>
      <c r="EH66" s="42">
        <f>IF(J66=26,15,0)</f>
        <v>0</v>
      </c>
      <c r="EI66" s="42">
        <f>IF(J66=27,14,0)</f>
        <v>0</v>
      </c>
      <c r="EJ66" s="42">
        <f>IF(J66=28,13,0)</f>
        <v>0</v>
      </c>
      <c r="EK66" s="42">
        <f>IF(J66=29,12,0)</f>
        <v>0</v>
      </c>
      <c r="EL66" s="42">
        <f>IF(J66=30,11,0)</f>
        <v>0</v>
      </c>
      <c r="EM66" s="42">
        <f>IF(J66=31,10,0)</f>
        <v>0</v>
      </c>
      <c r="EN66" s="42">
        <f>IF(J66=32,9,0)</f>
        <v>0</v>
      </c>
      <c r="EO66" s="42">
        <f>IF(J66=33,8,0)</f>
        <v>0</v>
      </c>
      <c r="EP66" s="42">
        <f>IF(J66=34,7,0)</f>
        <v>0</v>
      </c>
      <c r="EQ66" s="42">
        <f>IF(J66=35,6,0)</f>
        <v>0</v>
      </c>
      <c r="ER66" s="42">
        <f>IF(J66=36,5,0)</f>
        <v>0</v>
      </c>
      <c r="ES66" s="42">
        <f>IF(J66=37,4,0)</f>
        <v>0</v>
      </c>
      <c r="ET66" s="42">
        <f>IF(J66=38,3,0)</f>
        <v>0</v>
      </c>
      <c r="EU66" s="42">
        <f>IF(J66=39,2,0)</f>
        <v>0</v>
      </c>
      <c r="EV66" s="42">
        <f>IF(J66=40,1,0)</f>
        <v>0</v>
      </c>
      <c r="EW66" s="42">
        <f>IF(J66&gt;20,0,0)</f>
        <v>0</v>
      </c>
      <c r="EX66" s="42">
        <f>IF(J66="сх",0,0)</f>
        <v>0</v>
      </c>
      <c r="EY66" s="42">
        <f>SUM(DI66:EX66)</f>
        <v>38</v>
      </c>
      <c r="EZ66" s="42"/>
      <c r="FA66" s="42">
        <f>IF(H66="сх","ноль",IF(H66&gt;0,H66,"Ноль"))</f>
        <v>4</v>
      </c>
      <c r="FB66" s="42">
        <f>IF(J66="сх","ноль",IF(J66&gt;0,J66,"Ноль"))</f>
        <v>4</v>
      </c>
      <c r="FC66" s="42"/>
      <c r="FD66" s="42">
        <f>MIN(FA66,FB66)</f>
        <v>4</v>
      </c>
      <c r="FE66" s="42" t="e">
        <f>IF(T66=#REF!,IF(J66&lt;#REF!,#REF!,FI66),#REF!)</f>
        <v>#REF!</v>
      </c>
      <c r="FF66" s="42" t="e">
        <f>IF(T66=#REF!,IF(J66&lt;#REF!,0,1))</f>
        <v>#REF!</v>
      </c>
      <c r="FG66" s="42" t="e">
        <f>IF(AND(FD66&gt;=21,FD66&lt;&gt;0),FD66,IF(T66&lt;#REF!,"СТОП",FE66+FF66))</f>
        <v>#REF!</v>
      </c>
      <c r="FH66" s="42"/>
      <c r="FI66" s="42">
        <v>15</v>
      </c>
      <c r="FJ66" s="42">
        <v>16</v>
      </c>
      <c r="FK66" s="42"/>
      <c r="FL66" s="44">
        <f>IF(H66=1,25,0)</f>
        <v>0</v>
      </c>
      <c r="FM66" s="44">
        <f>IF(H66=2,22,0)</f>
        <v>0</v>
      </c>
      <c r="FN66" s="44">
        <f>IF(H66=3,20,0)</f>
        <v>0</v>
      </c>
      <c r="FO66" s="44">
        <f>IF(H66=4,18,0)</f>
        <v>18</v>
      </c>
      <c r="FP66" s="44">
        <f>IF(H66=5,16,0)</f>
        <v>0</v>
      </c>
      <c r="FQ66" s="44">
        <f>IF(H66=6,15,0)</f>
        <v>0</v>
      </c>
      <c r="FR66" s="44">
        <f>IF(H66=7,14,0)</f>
        <v>0</v>
      </c>
      <c r="FS66" s="44">
        <f>IF(H66=8,13,0)</f>
        <v>0</v>
      </c>
      <c r="FT66" s="44">
        <f>IF(H66=9,12,0)</f>
        <v>0</v>
      </c>
      <c r="FU66" s="44">
        <f>IF(H66=10,11,0)</f>
        <v>0</v>
      </c>
      <c r="FV66" s="44">
        <f>IF(H66=11,10,0)</f>
        <v>0</v>
      </c>
      <c r="FW66" s="44">
        <f>IF(H66=12,9,0)</f>
        <v>0</v>
      </c>
      <c r="FX66" s="44">
        <f>IF(H66=13,8,0)</f>
        <v>0</v>
      </c>
      <c r="FY66" s="44">
        <f>IF(H66=14,7,0)</f>
        <v>0</v>
      </c>
      <c r="FZ66" s="44">
        <f>IF(H66=15,6,0)</f>
        <v>0</v>
      </c>
      <c r="GA66" s="44">
        <f>IF(H66=16,5,0)</f>
        <v>0</v>
      </c>
      <c r="GB66" s="44">
        <f>IF(H66=17,4,0)</f>
        <v>0</v>
      </c>
      <c r="GC66" s="44">
        <f>IF(H66=18,3,0)</f>
        <v>0</v>
      </c>
      <c r="GD66" s="44">
        <f>IF(H66=19,2,0)</f>
        <v>0</v>
      </c>
      <c r="GE66" s="44">
        <f>IF(H66=20,1,0)</f>
        <v>0</v>
      </c>
      <c r="GF66" s="44">
        <f>IF(H66&gt;20,0,0)</f>
        <v>0</v>
      </c>
      <c r="GG66" s="44">
        <f>IF(H66="сх",0,0)</f>
        <v>0</v>
      </c>
      <c r="GH66" s="44">
        <f>SUM(FL66:GG66)</f>
        <v>18</v>
      </c>
      <c r="GI66" s="44">
        <f>IF(J66=1,25,0)</f>
        <v>0</v>
      </c>
      <c r="GJ66" s="44">
        <f>IF(J66=2,22,0)</f>
        <v>0</v>
      </c>
      <c r="GK66" s="44">
        <f>IF(J66=3,20,0)</f>
        <v>0</v>
      </c>
      <c r="GL66" s="44">
        <f>IF(J66=4,18,0)</f>
        <v>18</v>
      </c>
      <c r="GM66" s="44">
        <f>IF(J66=5,16,0)</f>
        <v>0</v>
      </c>
      <c r="GN66" s="44">
        <f>IF(J66=6,15,0)</f>
        <v>0</v>
      </c>
      <c r="GO66" s="44">
        <f>IF(J66=7,14,0)</f>
        <v>0</v>
      </c>
      <c r="GP66" s="44">
        <f>IF(J66=8,13,0)</f>
        <v>0</v>
      </c>
      <c r="GQ66" s="44">
        <f>IF(J66=9,12,0)</f>
        <v>0</v>
      </c>
      <c r="GR66" s="44">
        <f>IF(J66=10,11,0)</f>
        <v>0</v>
      </c>
      <c r="GS66" s="44">
        <f>IF(J66=11,10,0)</f>
        <v>0</v>
      </c>
      <c r="GT66" s="44">
        <f>IF(J66=12,9,0)</f>
        <v>0</v>
      </c>
      <c r="GU66" s="44">
        <f>IF(J66=13,8,0)</f>
        <v>0</v>
      </c>
      <c r="GV66" s="44">
        <f>IF(J66=14,7,0)</f>
        <v>0</v>
      </c>
      <c r="GW66" s="44">
        <f>IF(J66=15,6,0)</f>
        <v>0</v>
      </c>
      <c r="GX66" s="44">
        <f>IF(J66=16,5,0)</f>
        <v>0</v>
      </c>
      <c r="GY66" s="44">
        <f>IF(J66=17,4,0)</f>
        <v>0</v>
      </c>
      <c r="GZ66" s="44">
        <f>IF(J66=18,3,0)</f>
        <v>0</v>
      </c>
      <c r="HA66" s="44">
        <f>IF(J66=19,2,0)</f>
        <v>0</v>
      </c>
      <c r="HB66" s="44">
        <f>IF(J66=20,1,0)</f>
        <v>0</v>
      </c>
      <c r="HC66" s="44">
        <f>IF(J66&gt;20,0,0)</f>
        <v>0</v>
      </c>
      <c r="HD66" s="44">
        <f>IF(J66="сх",0,0)</f>
        <v>0</v>
      </c>
      <c r="HE66" s="44">
        <f>SUM(GI66:HD66)</f>
        <v>18</v>
      </c>
      <c r="HF66" s="44">
        <f>IF(H66=1,100,0)</f>
        <v>0</v>
      </c>
      <c r="HG66" s="44">
        <f>IF(H66=2,98,0)</f>
        <v>0</v>
      </c>
      <c r="HH66" s="44">
        <f>IF(H66=3,95,0)</f>
        <v>0</v>
      </c>
      <c r="HI66" s="44">
        <f>IF(H66=4,93,0)</f>
        <v>93</v>
      </c>
      <c r="HJ66" s="44">
        <f>IF(H66=5,90,0)</f>
        <v>0</v>
      </c>
      <c r="HK66" s="44">
        <f>IF(H66=6,88,0)</f>
        <v>0</v>
      </c>
      <c r="HL66" s="44">
        <f>IF(H66=7,85,0)</f>
        <v>0</v>
      </c>
      <c r="HM66" s="44">
        <f>IF(H66=8,83,0)</f>
        <v>0</v>
      </c>
      <c r="HN66" s="44">
        <f>IF(H66=9,80,0)</f>
        <v>0</v>
      </c>
      <c r="HO66" s="44">
        <f>IF(H66=10,78,0)</f>
        <v>0</v>
      </c>
      <c r="HP66" s="44">
        <f>IF(H66=11,75,0)</f>
        <v>0</v>
      </c>
      <c r="HQ66" s="44">
        <f>IF(H66=12,73,0)</f>
        <v>0</v>
      </c>
      <c r="HR66" s="44">
        <f>IF(H66=13,70,0)</f>
        <v>0</v>
      </c>
      <c r="HS66" s="44">
        <f>IF(H66=14,68,0)</f>
        <v>0</v>
      </c>
      <c r="HT66" s="44">
        <f>IF(H66=15,65,0)</f>
        <v>0</v>
      </c>
      <c r="HU66" s="44">
        <f>IF(H66=16,63,0)</f>
        <v>0</v>
      </c>
      <c r="HV66" s="44">
        <f>IF(H66=17,60,0)</f>
        <v>0</v>
      </c>
      <c r="HW66" s="44">
        <f>IF(H66=18,58,0)</f>
        <v>0</v>
      </c>
      <c r="HX66" s="44">
        <f>IF(H66=19,55,0)</f>
        <v>0</v>
      </c>
      <c r="HY66" s="44">
        <f>IF(H66=20,53,0)</f>
        <v>0</v>
      </c>
      <c r="HZ66" s="44">
        <f>IF(H66&gt;20,0,0)</f>
        <v>0</v>
      </c>
      <c r="IA66" s="44">
        <f>IF(H66="сх",0,0)</f>
        <v>0</v>
      </c>
      <c r="IB66" s="44">
        <f>SUM(HF66:IA66)</f>
        <v>93</v>
      </c>
      <c r="IC66" s="44">
        <f>IF(J66=1,100,0)</f>
        <v>0</v>
      </c>
      <c r="ID66" s="44">
        <f>IF(J66=2,98,0)</f>
        <v>0</v>
      </c>
      <c r="IE66" s="44">
        <f>IF(J66=3,95,0)</f>
        <v>0</v>
      </c>
      <c r="IF66" s="44">
        <f>IF(J66=4,93,0)</f>
        <v>93</v>
      </c>
      <c r="IG66" s="44">
        <f>IF(J66=5,90,0)</f>
        <v>0</v>
      </c>
      <c r="IH66" s="44">
        <f>IF(J66=6,88,0)</f>
        <v>0</v>
      </c>
      <c r="II66" s="44">
        <f>IF(J66=7,85,0)</f>
        <v>0</v>
      </c>
      <c r="IJ66" s="44">
        <f>IF(J66=8,83,0)</f>
        <v>0</v>
      </c>
      <c r="IK66" s="44">
        <f>IF(J66=9,80,0)</f>
        <v>0</v>
      </c>
      <c r="IL66" s="44">
        <f>IF(J66=10,78,0)</f>
        <v>0</v>
      </c>
      <c r="IM66" s="44">
        <f>IF(J66=11,75,0)</f>
        <v>0</v>
      </c>
      <c r="IN66" s="44">
        <f>IF(J66=12,73,0)</f>
        <v>0</v>
      </c>
      <c r="IO66" s="44">
        <f>IF(J66=13,70,0)</f>
        <v>0</v>
      </c>
      <c r="IP66" s="44">
        <f>IF(J66=14,68,0)</f>
        <v>0</v>
      </c>
      <c r="IQ66" s="44">
        <f>IF(J66=15,65,0)</f>
        <v>0</v>
      </c>
      <c r="IR66" s="44">
        <f>IF(J66=16,63,0)</f>
        <v>0</v>
      </c>
      <c r="IS66" s="44">
        <f>IF(J66=17,60,0)</f>
        <v>0</v>
      </c>
      <c r="IT66" s="44">
        <f>IF(J66=18,58,0)</f>
        <v>0</v>
      </c>
      <c r="IU66" s="44">
        <f>IF(J66=19,55,0)</f>
        <v>0</v>
      </c>
      <c r="IV66" s="44">
        <f>IF(J66=20,53,0)</f>
        <v>0</v>
      </c>
    </row>
    <row r="67" spans="1:256" s="3" customFormat="1" ht="90" customHeight="1" thickBot="1">
      <c r="A67" s="61">
        <v>4</v>
      </c>
      <c r="B67" s="68">
        <v>11</v>
      </c>
      <c r="C67" s="66" t="s">
        <v>80</v>
      </c>
      <c r="D67" s="58" t="s">
        <v>28</v>
      </c>
      <c r="E67" s="59" t="s">
        <v>81</v>
      </c>
      <c r="F67" s="60" t="s">
        <v>82</v>
      </c>
      <c r="G67" s="58" t="s">
        <v>42</v>
      </c>
      <c r="H67" s="46">
        <v>3</v>
      </c>
      <c r="I67" s="85">
        <f t="shared" si="677"/>
        <v>20</v>
      </c>
      <c r="J67" s="45">
        <v>3</v>
      </c>
      <c r="K67" s="85">
        <f t="shared" si="678"/>
        <v>20</v>
      </c>
      <c r="L67" s="46">
        <v>5</v>
      </c>
      <c r="M67" s="85">
        <f t="shared" si="679"/>
        <v>16</v>
      </c>
      <c r="N67" s="45">
        <v>6</v>
      </c>
      <c r="O67" s="85">
        <f t="shared" si="680"/>
        <v>15</v>
      </c>
      <c r="P67" s="46"/>
      <c r="Q67" s="85">
        <f t="shared" si="681"/>
        <v>0</v>
      </c>
      <c r="R67" s="45"/>
      <c r="S67" s="85">
        <f t="shared" si="682"/>
        <v>0</v>
      </c>
      <c r="T67" s="38">
        <f t="shared" si="683"/>
        <v>71</v>
      </c>
      <c r="U67" s="41"/>
      <c r="V67" s="42"/>
      <c r="W67" s="43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6" s="3" customFormat="1" ht="101.25" customHeight="1" thickBot="1">
      <c r="A68" s="55">
        <v>5</v>
      </c>
      <c r="B68" s="68">
        <v>41</v>
      </c>
      <c r="C68" s="66" t="s">
        <v>111</v>
      </c>
      <c r="D68" s="58" t="s">
        <v>28</v>
      </c>
      <c r="E68" s="59" t="s">
        <v>112</v>
      </c>
      <c r="F68" s="60" t="s">
        <v>113</v>
      </c>
      <c r="G68" s="58" t="s">
        <v>44</v>
      </c>
      <c r="H68" s="46">
        <v>6</v>
      </c>
      <c r="I68" s="85">
        <f t="shared" si="677"/>
        <v>15</v>
      </c>
      <c r="J68" s="45">
        <v>6</v>
      </c>
      <c r="K68" s="85">
        <f t="shared" si="678"/>
        <v>15</v>
      </c>
      <c r="L68" s="46">
        <v>4</v>
      </c>
      <c r="M68" s="85">
        <f t="shared" si="679"/>
        <v>18</v>
      </c>
      <c r="N68" s="45">
        <v>4</v>
      </c>
      <c r="O68" s="85">
        <f t="shared" si="680"/>
        <v>18</v>
      </c>
      <c r="P68" s="46"/>
      <c r="Q68" s="85">
        <f t="shared" si="681"/>
        <v>0</v>
      </c>
      <c r="R68" s="45"/>
      <c r="S68" s="85">
        <f t="shared" si="682"/>
        <v>0</v>
      </c>
      <c r="T68" s="38">
        <f t="shared" si="683"/>
        <v>66</v>
      </c>
      <c r="U68" s="41">
        <f t="shared" si="684"/>
        <v>30</v>
      </c>
      <c r="V68" s="42"/>
      <c r="W68" s="43"/>
      <c r="X68" s="42">
        <f t="shared" si="685"/>
        <v>0</v>
      </c>
      <c r="Y68" s="42">
        <f t="shared" si="686"/>
        <v>0</v>
      </c>
      <c r="Z68" s="42">
        <f t="shared" si="687"/>
        <v>0</v>
      </c>
      <c r="AA68" s="42">
        <f t="shared" si="688"/>
        <v>0</v>
      </c>
      <c r="AB68" s="42">
        <f t="shared" si="689"/>
        <v>0</v>
      </c>
      <c r="AC68" s="42">
        <f t="shared" si="690"/>
        <v>15</v>
      </c>
      <c r="AD68" s="42">
        <f t="shared" si="691"/>
        <v>0</v>
      </c>
      <c r="AE68" s="42">
        <f t="shared" si="692"/>
        <v>0</v>
      </c>
      <c r="AF68" s="42">
        <f t="shared" si="693"/>
        <v>0</v>
      </c>
      <c r="AG68" s="42">
        <f t="shared" si="694"/>
        <v>0</v>
      </c>
      <c r="AH68" s="42">
        <f t="shared" si="695"/>
        <v>0</v>
      </c>
      <c r="AI68" s="42">
        <f t="shared" si="696"/>
        <v>0</v>
      </c>
      <c r="AJ68" s="42">
        <f t="shared" si="697"/>
        <v>0</v>
      </c>
      <c r="AK68" s="42">
        <f t="shared" si="698"/>
        <v>0</v>
      </c>
      <c r="AL68" s="42">
        <f t="shared" si="699"/>
        <v>0</v>
      </c>
      <c r="AM68" s="42">
        <f t="shared" si="700"/>
        <v>0</v>
      </c>
      <c r="AN68" s="42">
        <f t="shared" si="701"/>
        <v>0</v>
      </c>
      <c r="AO68" s="42">
        <f t="shared" si="702"/>
        <v>0</v>
      </c>
      <c r="AP68" s="42">
        <f t="shared" si="703"/>
        <v>0</v>
      </c>
      <c r="AQ68" s="42">
        <f t="shared" si="704"/>
        <v>0</v>
      </c>
      <c r="AR68" s="42">
        <f t="shared" si="705"/>
        <v>0</v>
      </c>
      <c r="AS68" s="42">
        <f t="shared" si="706"/>
        <v>0</v>
      </c>
      <c r="AT68" s="42">
        <f t="shared" si="707"/>
        <v>15</v>
      </c>
      <c r="AU68" s="42">
        <f t="shared" si="708"/>
        <v>0</v>
      </c>
      <c r="AV68" s="42">
        <f t="shared" si="709"/>
        <v>0</v>
      </c>
      <c r="AW68" s="42">
        <f t="shared" si="710"/>
        <v>0</v>
      </c>
      <c r="AX68" s="42">
        <f t="shared" si="711"/>
        <v>0</v>
      </c>
      <c r="AY68" s="42">
        <f t="shared" si="712"/>
        <v>0</v>
      </c>
      <c r="AZ68" s="42">
        <f t="shared" si="713"/>
        <v>15</v>
      </c>
      <c r="BA68" s="42">
        <f t="shared" si="714"/>
        <v>0</v>
      </c>
      <c r="BB68" s="42">
        <f t="shared" si="715"/>
        <v>0</v>
      </c>
      <c r="BC68" s="42">
        <f t="shared" si="716"/>
        <v>0</v>
      </c>
      <c r="BD68" s="42">
        <f t="shared" si="717"/>
        <v>0</v>
      </c>
      <c r="BE68" s="42">
        <f t="shared" si="718"/>
        <v>0</v>
      </c>
      <c r="BF68" s="42">
        <f t="shared" si="719"/>
        <v>0</v>
      </c>
      <c r="BG68" s="42">
        <f t="shared" si="720"/>
        <v>0</v>
      </c>
      <c r="BH68" s="42">
        <f t="shared" si="721"/>
        <v>0</v>
      </c>
      <c r="BI68" s="42">
        <f t="shared" si="722"/>
        <v>0</v>
      </c>
      <c r="BJ68" s="42">
        <f t="shared" si="723"/>
        <v>0</v>
      </c>
      <c r="BK68" s="42">
        <f t="shared" si="724"/>
        <v>0</v>
      </c>
      <c r="BL68" s="42">
        <f t="shared" si="725"/>
        <v>0</v>
      </c>
      <c r="BM68" s="42">
        <f t="shared" si="726"/>
        <v>0</v>
      </c>
      <c r="BN68" s="42">
        <f t="shared" si="727"/>
        <v>0</v>
      </c>
      <c r="BO68" s="42">
        <f t="shared" si="728"/>
        <v>0</v>
      </c>
      <c r="BP68" s="42">
        <f t="shared" si="729"/>
        <v>0</v>
      </c>
      <c r="BQ68" s="42">
        <f t="shared" si="730"/>
        <v>15</v>
      </c>
      <c r="BR68" s="42">
        <f t="shared" si="731"/>
        <v>0</v>
      </c>
      <c r="BS68" s="42">
        <f t="shared" si="732"/>
        <v>0</v>
      </c>
      <c r="BT68" s="42">
        <f t="shared" si="733"/>
        <v>0</v>
      </c>
      <c r="BU68" s="42">
        <f t="shared" si="734"/>
        <v>0</v>
      </c>
      <c r="BV68" s="42">
        <f t="shared" si="735"/>
        <v>0</v>
      </c>
      <c r="BW68" s="42">
        <f t="shared" si="736"/>
        <v>35</v>
      </c>
      <c r="BX68" s="42">
        <f t="shared" si="737"/>
        <v>0</v>
      </c>
      <c r="BY68" s="42">
        <f t="shared" si="738"/>
        <v>0</v>
      </c>
      <c r="BZ68" s="42">
        <f t="shared" si="739"/>
        <v>0</v>
      </c>
      <c r="CA68" s="42">
        <f t="shared" si="740"/>
        <v>0</v>
      </c>
      <c r="CB68" s="42">
        <f t="shared" si="741"/>
        <v>0</v>
      </c>
      <c r="CC68" s="42">
        <f t="shared" si="742"/>
        <v>0</v>
      </c>
      <c r="CD68" s="42">
        <f t="shared" si="743"/>
        <v>0</v>
      </c>
      <c r="CE68" s="42">
        <f t="shared" si="744"/>
        <v>0</v>
      </c>
      <c r="CF68" s="42">
        <f t="shared" si="745"/>
        <v>0</v>
      </c>
      <c r="CG68" s="42">
        <f t="shared" si="746"/>
        <v>0</v>
      </c>
      <c r="CH68" s="42">
        <f t="shared" si="747"/>
        <v>0</v>
      </c>
      <c r="CI68" s="42">
        <f t="shared" si="748"/>
        <v>0</v>
      </c>
      <c r="CJ68" s="42">
        <f t="shared" si="749"/>
        <v>0</v>
      </c>
      <c r="CK68" s="42">
        <f t="shared" si="750"/>
        <v>0</v>
      </c>
      <c r="CL68" s="42">
        <f t="shared" si="751"/>
        <v>0</v>
      </c>
      <c r="CM68" s="42">
        <f t="shared" si="752"/>
        <v>0</v>
      </c>
      <c r="CN68" s="42">
        <f t="shared" si="753"/>
        <v>0</v>
      </c>
      <c r="CO68" s="42">
        <f t="shared" si="754"/>
        <v>0</v>
      </c>
      <c r="CP68" s="42">
        <f t="shared" si="755"/>
        <v>0</v>
      </c>
      <c r="CQ68" s="42">
        <f t="shared" si="756"/>
        <v>0</v>
      </c>
      <c r="CR68" s="42">
        <f t="shared" si="757"/>
        <v>0</v>
      </c>
      <c r="CS68" s="42">
        <f t="shared" si="758"/>
        <v>0</v>
      </c>
      <c r="CT68" s="42">
        <f t="shared" si="759"/>
        <v>0</v>
      </c>
      <c r="CU68" s="42">
        <f t="shared" si="760"/>
        <v>0</v>
      </c>
      <c r="CV68" s="42">
        <f t="shared" si="761"/>
        <v>0</v>
      </c>
      <c r="CW68" s="42">
        <f t="shared" si="762"/>
        <v>0</v>
      </c>
      <c r="CX68" s="42">
        <f t="shared" si="763"/>
        <v>0</v>
      </c>
      <c r="CY68" s="42">
        <f t="shared" si="764"/>
        <v>0</v>
      </c>
      <c r="CZ68" s="42">
        <f t="shared" si="765"/>
        <v>0</v>
      </c>
      <c r="DA68" s="42">
        <f t="shared" si="766"/>
        <v>0</v>
      </c>
      <c r="DB68" s="42">
        <f t="shared" si="767"/>
        <v>0</v>
      </c>
      <c r="DC68" s="42">
        <f t="shared" si="768"/>
        <v>0</v>
      </c>
      <c r="DD68" s="42">
        <f t="shared" si="769"/>
        <v>0</v>
      </c>
      <c r="DE68" s="42">
        <f t="shared" si="770"/>
        <v>0</v>
      </c>
      <c r="DF68" s="42">
        <f t="shared" si="771"/>
        <v>0</v>
      </c>
      <c r="DG68" s="42">
        <f t="shared" si="772"/>
        <v>0</v>
      </c>
      <c r="DH68" s="42">
        <f t="shared" si="773"/>
        <v>35</v>
      </c>
      <c r="DI68" s="42">
        <f t="shared" si="774"/>
        <v>0</v>
      </c>
      <c r="DJ68" s="42">
        <f t="shared" si="775"/>
        <v>0</v>
      </c>
      <c r="DK68" s="42">
        <f t="shared" si="776"/>
        <v>0</v>
      </c>
      <c r="DL68" s="42">
        <f t="shared" si="777"/>
        <v>0</v>
      </c>
      <c r="DM68" s="42">
        <f t="shared" si="778"/>
        <v>0</v>
      </c>
      <c r="DN68" s="42">
        <f t="shared" si="779"/>
        <v>35</v>
      </c>
      <c r="DO68" s="42">
        <f t="shared" si="780"/>
        <v>0</v>
      </c>
      <c r="DP68" s="42">
        <f t="shared" si="781"/>
        <v>0</v>
      </c>
      <c r="DQ68" s="42">
        <f t="shared" si="782"/>
        <v>0</v>
      </c>
      <c r="DR68" s="42">
        <f t="shared" si="783"/>
        <v>0</v>
      </c>
      <c r="DS68" s="42">
        <f t="shared" si="784"/>
        <v>0</v>
      </c>
      <c r="DT68" s="42">
        <f t="shared" si="785"/>
        <v>0</v>
      </c>
      <c r="DU68" s="42">
        <f t="shared" si="786"/>
        <v>0</v>
      </c>
      <c r="DV68" s="42">
        <f t="shared" si="787"/>
        <v>0</v>
      </c>
      <c r="DW68" s="42">
        <f t="shared" si="788"/>
        <v>0</v>
      </c>
      <c r="DX68" s="42">
        <f t="shared" si="789"/>
        <v>0</v>
      </c>
      <c r="DY68" s="42">
        <f t="shared" si="790"/>
        <v>0</v>
      </c>
      <c r="DZ68" s="42">
        <f t="shared" si="791"/>
        <v>0</v>
      </c>
      <c r="EA68" s="42">
        <f t="shared" si="792"/>
        <v>0</v>
      </c>
      <c r="EB68" s="42">
        <f t="shared" si="793"/>
        <v>0</v>
      </c>
      <c r="EC68" s="42">
        <f t="shared" si="794"/>
        <v>0</v>
      </c>
      <c r="ED68" s="42">
        <f t="shared" si="795"/>
        <v>0</v>
      </c>
      <c r="EE68" s="42">
        <f t="shared" si="796"/>
        <v>0</v>
      </c>
      <c r="EF68" s="42">
        <f t="shared" si="797"/>
        <v>0</v>
      </c>
      <c r="EG68" s="42">
        <f t="shared" si="798"/>
        <v>0</v>
      </c>
      <c r="EH68" s="42">
        <f t="shared" si="799"/>
        <v>0</v>
      </c>
      <c r="EI68" s="42">
        <f t="shared" si="800"/>
        <v>0</v>
      </c>
      <c r="EJ68" s="42">
        <f t="shared" si="801"/>
        <v>0</v>
      </c>
      <c r="EK68" s="42">
        <f t="shared" si="802"/>
        <v>0</v>
      </c>
      <c r="EL68" s="42">
        <f t="shared" si="803"/>
        <v>0</v>
      </c>
      <c r="EM68" s="42">
        <f t="shared" si="804"/>
        <v>0</v>
      </c>
      <c r="EN68" s="42">
        <f t="shared" si="805"/>
        <v>0</v>
      </c>
      <c r="EO68" s="42">
        <f t="shared" si="806"/>
        <v>0</v>
      </c>
      <c r="EP68" s="42">
        <f t="shared" si="807"/>
        <v>0</v>
      </c>
      <c r="EQ68" s="42">
        <f t="shared" si="808"/>
        <v>0</v>
      </c>
      <c r="ER68" s="42">
        <f t="shared" si="809"/>
        <v>0</v>
      </c>
      <c r="ES68" s="42">
        <f t="shared" si="810"/>
        <v>0</v>
      </c>
      <c r="ET68" s="42">
        <f t="shared" si="811"/>
        <v>0</v>
      </c>
      <c r="EU68" s="42">
        <f t="shared" si="812"/>
        <v>0</v>
      </c>
      <c r="EV68" s="42">
        <f t="shared" si="813"/>
        <v>0</v>
      </c>
      <c r="EW68" s="42">
        <f t="shared" si="814"/>
        <v>0</v>
      </c>
      <c r="EX68" s="42">
        <f t="shared" si="815"/>
        <v>0</v>
      </c>
      <c r="EY68" s="42">
        <f t="shared" si="816"/>
        <v>35</v>
      </c>
      <c r="EZ68" s="42"/>
      <c r="FA68" s="42">
        <f t="shared" si="817"/>
        <v>6</v>
      </c>
      <c r="FB68" s="42">
        <f t="shared" si="818"/>
        <v>6</v>
      </c>
      <c r="FC68" s="42"/>
      <c r="FD68" s="42">
        <f t="shared" si="819"/>
        <v>6</v>
      </c>
      <c r="FE68" s="42" t="e">
        <f>IF(T68=#REF!,IF(J68&lt;#REF!,#REF!,FI68),#REF!)</f>
        <v>#REF!</v>
      </c>
      <c r="FF68" s="42" t="e">
        <f>IF(T68=#REF!,IF(J68&lt;#REF!,0,1))</f>
        <v>#REF!</v>
      </c>
      <c r="FG68" s="42" t="e">
        <f>IF(AND(FD68&gt;=21,FD68&lt;&gt;0),FD68,IF(T68&lt;#REF!,"СТОП",FE68+FF68))</f>
        <v>#REF!</v>
      </c>
      <c r="FH68" s="42"/>
      <c r="FI68" s="42">
        <v>15</v>
      </c>
      <c r="FJ68" s="42">
        <v>16</v>
      </c>
      <c r="FK68" s="42"/>
      <c r="FL68" s="44">
        <f t="shared" si="820"/>
        <v>0</v>
      </c>
      <c r="FM68" s="44">
        <f t="shared" si="821"/>
        <v>0</v>
      </c>
      <c r="FN68" s="44">
        <f t="shared" si="822"/>
        <v>0</v>
      </c>
      <c r="FO68" s="44">
        <f t="shared" si="823"/>
        <v>0</v>
      </c>
      <c r="FP68" s="44">
        <f t="shared" si="824"/>
        <v>0</v>
      </c>
      <c r="FQ68" s="44">
        <f t="shared" si="825"/>
        <v>15</v>
      </c>
      <c r="FR68" s="44">
        <f t="shared" si="826"/>
        <v>0</v>
      </c>
      <c r="FS68" s="44">
        <f t="shared" si="827"/>
        <v>0</v>
      </c>
      <c r="FT68" s="44">
        <f t="shared" si="828"/>
        <v>0</v>
      </c>
      <c r="FU68" s="44">
        <f t="shared" si="829"/>
        <v>0</v>
      </c>
      <c r="FV68" s="44">
        <f t="shared" si="830"/>
        <v>0</v>
      </c>
      <c r="FW68" s="44">
        <f t="shared" si="831"/>
        <v>0</v>
      </c>
      <c r="FX68" s="44">
        <f t="shared" si="832"/>
        <v>0</v>
      </c>
      <c r="FY68" s="44">
        <f t="shared" si="833"/>
        <v>0</v>
      </c>
      <c r="FZ68" s="44">
        <f t="shared" si="834"/>
        <v>0</v>
      </c>
      <c r="GA68" s="44">
        <f t="shared" si="835"/>
        <v>0</v>
      </c>
      <c r="GB68" s="44">
        <f t="shared" si="836"/>
        <v>0</v>
      </c>
      <c r="GC68" s="44">
        <f t="shared" si="837"/>
        <v>0</v>
      </c>
      <c r="GD68" s="44">
        <f t="shared" si="838"/>
        <v>0</v>
      </c>
      <c r="GE68" s="44">
        <f t="shared" si="839"/>
        <v>0</v>
      </c>
      <c r="GF68" s="44">
        <f t="shared" si="840"/>
        <v>0</v>
      </c>
      <c r="GG68" s="44">
        <f t="shared" si="841"/>
        <v>0</v>
      </c>
      <c r="GH68" s="44">
        <f t="shared" si="842"/>
        <v>15</v>
      </c>
      <c r="GI68" s="44">
        <f t="shared" si="843"/>
        <v>0</v>
      </c>
      <c r="GJ68" s="44">
        <f t="shared" si="844"/>
        <v>0</v>
      </c>
      <c r="GK68" s="44">
        <f t="shared" si="845"/>
        <v>0</v>
      </c>
      <c r="GL68" s="44">
        <f t="shared" si="846"/>
        <v>0</v>
      </c>
      <c r="GM68" s="44">
        <f t="shared" si="847"/>
        <v>0</v>
      </c>
      <c r="GN68" s="44">
        <f t="shared" si="848"/>
        <v>15</v>
      </c>
      <c r="GO68" s="44">
        <f t="shared" si="849"/>
        <v>0</v>
      </c>
      <c r="GP68" s="44">
        <f t="shared" si="850"/>
        <v>0</v>
      </c>
      <c r="GQ68" s="44">
        <f t="shared" si="851"/>
        <v>0</v>
      </c>
      <c r="GR68" s="44">
        <f t="shared" si="852"/>
        <v>0</v>
      </c>
      <c r="GS68" s="44">
        <f t="shared" si="853"/>
        <v>0</v>
      </c>
      <c r="GT68" s="44">
        <f t="shared" si="854"/>
        <v>0</v>
      </c>
      <c r="GU68" s="44">
        <f t="shared" si="855"/>
        <v>0</v>
      </c>
      <c r="GV68" s="44">
        <f t="shared" si="856"/>
        <v>0</v>
      </c>
      <c r="GW68" s="44">
        <f t="shared" si="857"/>
        <v>0</v>
      </c>
      <c r="GX68" s="44">
        <f t="shared" si="858"/>
        <v>0</v>
      </c>
      <c r="GY68" s="44">
        <f t="shared" si="859"/>
        <v>0</v>
      </c>
      <c r="GZ68" s="44">
        <f t="shared" si="860"/>
        <v>0</v>
      </c>
      <c r="HA68" s="44">
        <f t="shared" si="861"/>
        <v>0</v>
      </c>
      <c r="HB68" s="44">
        <f t="shared" si="862"/>
        <v>0</v>
      </c>
      <c r="HC68" s="44">
        <f t="shared" si="863"/>
        <v>0</v>
      </c>
      <c r="HD68" s="44">
        <f t="shared" si="864"/>
        <v>0</v>
      </c>
      <c r="HE68" s="44">
        <f t="shared" si="865"/>
        <v>15</v>
      </c>
      <c r="HF68" s="44">
        <f t="shared" si="866"/>
        <v>0</v>
      </c>
      <c r="HG68" s="44">
        <f t="shared" si="867"/>
        <v>0</v>
      </c>
      <c r="HH68" s="44">
        <f t="shared" si="868"/>
        <v>0</v>
      </c>
      <c r="HI68" s="44">
        <f t="shared" si="869"/>
        <v>0</v>
      </c>
      <c r="HJ68" s="44">
        <f t="shared" si="870"/>
        <v>0</v>
      </c>
      <c r="HK68" s="44">
        <f t="shared" si="871"/>
        <v>88</v>
      </c>
      <c r="HL68" s="44">
        <f t="shared" si="872"/>
        <v>0</v>
      </c>
      <c r="HM68" s="44">
        <f t="shared" si="873"/>
        <v>0</v>
      </c>
      <c r="HN68" s="44">
        <f t="shared" si="874"/>
        <v>0</v>
      </c>
      <c r="HO68" s="44">
        <f t="shared" si="875"/>
        <v>0</v>
      </c>
      <c r="HP68" s="44">
        <f t="shared" si="876"/>
        <v>0</v>
      </c>
      <c r="HQ68" s="44">
        <f t="shared" si="877"/>
        <v>0</v>
      </c>
      <c r="HR68" s="44">
        <f t="shared" si="878"/>
        <v>0</v>
      </c>
      <c r="HS68" s="44">
        <f t="shared" si="879"/>
        <v>0</v>
      </c>
      <c r="HT68" s="44">
        <f t="shared" si="880"/>
        <v>0</v>
      </c>
      <c r="HU68" s="44">
        <f t="shared" si="881"/>
        <v>0</v>
      </c>
      <c r="HV68" s="44">
        <f t="shared" si="882"/>
        <v>0</v>
      </c>
      <c r="HW68" s="44">
        <f t="shared" si="883"/>
        <v>0</v>
      </c>
      <c r="HX68" s="44">
        <f t="shared" si="884"/>
        <v>0</v>
      </c>
      <c r="HY68" s="44">
        <f t="shared" si="885"/>
        <v>0</v>
      </c>
      <c r="HZ68" s="44">
        <f t="shared" si="886"/>
        <v>0</v>
      </c>
      <c r="IA68" s="44">
        <f t="shared" si="887"/>
        <v>0</v>
      </c>
      <c r="IB68" s="44">
        <f t="shared" si="888"/>
        <v>88</v>
      </c>
      <c r="IC68" s="44">
        <f t="shared" si="889"/>
        <v>0</v>
      </c>
      <c r="ID68" s="44">
        <f t="shared" si="890"/>
        <v>0</v>
      </c>
      <c r="IE68" s="44">
        <f t="shared" si="891"/>
        <v>0</v>
      </c>
      <c r="IF68" s="44">
        <f t="shared" si="892"/>
        <v>0</v>
      </c>
      <c r="IG68" s="44">
        <f t="shared" si="893"/>
        <v>0</v>
      </c>
      <c r="IH68" s="44">
        <f t="shared" si="894"/>
        <v>88</v>
      </c>
      <c r="II68" s="44">
        <f t="shared" si="895"/>
        <v>0</v>
      </c>
      <c r="IJ68" s="44">
        <f t="shared" si="896"/>
        <v>0</v>
      </c>
      <c r="IK68" s="44">
        <f t="shared" si="897"/>
        <v>0</v>
      </c>
      <c r="IL68" s="44">
        <f t="shared" si="898"/>
        <v>0</v>
      </c>
      <c r="IM68" s="44">
        <f t="shared" si="899"/>
        <v>0</v>
      </c>
      <c r="IN68" s="44">
        <f t="shared" si="900"/>
        <v>0</v>
      </c>
      <c r="IO68" s="44">
        <f t="shared" si="901"/>
        <v>0</v>
      </c>
      <c r="IP68" s="44">
        <f t="shared" si="902"/>
        <v>0</v>
      </c>
      <c r="IQ68" s="44">
        <f t="shared" si="903"/>
        <v>0</v>
      </c>
      <c r="IR68" s="44">
        <f t="shared" si="904"/>
        <v>0</v>
      </c>
      <c r="IS68" s="44">
        <f t="shared" si="905"/>
        <v>0</v>
      </c>
      <c r="IT68" s="44">
        <f t="shared" si="906"/>
        <v>0</v>
      </c>
      <c r="IU68" s="44">
        <f t="shared" si="907"/>
        <v>0</v>
      </c>
      <c r="IV68" s="44">
        <f t="shared" si="908"/>
        <v>0</v>
      </c>
    </row>
    <row r="69" spans="1:256" s="3" customFormat="1" ht="101.25" customHeight="1" thickBot="1">
      <c r="A69" s="61">
        <v>6</v>
      </c>
      <c r="B69" s="68">
        <v>30</v>
      </c>
      <c r="C69" s="66" t="s">
        <v>109</v>
      </c>
      <c r="D69" s="58" t="s">
        <v>27</v>
      </c>
      <c r="E69" s="59" t="s">
        <v>110</v>
      </c>
      <c r="F69" s="60" t="s">
        <v>97</v>
      </c>
      <c r="G69" s="58" t="s">
        <v>42</v>
      </c>
      <c r="H69" s="46">
        <v>5</v>
      </c>
      <c r="I69" s="85">
        <f t="shared" si="677"/>
        <v>16</v>
      </c>
      <c r="J69" s="45">
        <v>5</v>
      </c>
      <c r="K69" s="85">
        <f t="shared" si="678"/>
        <v>16</v>
      </c>
      <c r="L69" s="46">
        <v>6</v>
      </c>
      <c r="M69" s="85">
        <f t="shared" si="679"/>
        <v>15</v>
      </c>
      <c r="N69" s="45">
        <v>7</v>
      </c>
      <c r="O69" s="85">
        <f t="shared" si="680"/>
        <v>14</v>
      </c>
      <c r="P69" s="46"/>
      <c r="Q69" s="85">
        <f t="shared" si="681"/>
        <v>0</v>
      </c>
      <c r="R69" s="45"/>
      <c r="S69" s="85">
        <f t="shared" si="682"/>
        <v>0</v>
      </c>
      <c r="T69" s="38">
        <f t="shared" si="683"/>
        <v>61</v>
      </c>
      <c r="U69" s="41">
        <f t="shared" si="684"/>
        <v>32</v>
      </c>
      <c r="V69" s="42"/>
      <c r="W69" s="43"/>
      <c r="X69" s="42">
        <f t="shared" si="685"/>
        <v>0</v>
      </c>
      <c r="Y69" s="42">
        <f t="shared" si="686"/>
        <v>0</v>
      </c>
      <c r="Z69" s="42">
        <f t="shared" si="687"/>
        <v>0</v>
      </c>
      <c r="AA69" s="42">
        <f t="shared" si="688"/>
        <v>0</v>
      </c>
      <c r="AB69" s="42">
        <f t="shared" si="689"/>
        <v>16</v>
      </c>
      <c r="AC69" s="42">
        <f t="shared" si="690"/>
        <v>0</v>
      </c>
      <c r="AD69" s="42">
        <f t="shared" si="691"/>
        <v>0</v>
      </c>
      <c r="AE69" s="42">
        <f t="shared" si="692"/>
        <v>0</v>
      </c>
      <c r="AF69" s="42">
        <f t="shared" si="693"/>
        <v>0</v>
      </c>
      <c r="AG69" s="42">
        <f t="shared" si="694"/>
        <v>0</v>
      </c>
      <c r="AH69" s="42">
        <f t="shared" si="695"/>
        <v>0</v>
      </c>
      <c r="AI69" s="42">
        <f t="shared" si="696"/>
        <v>0</v>
      </c>
      <c r="AJ69" s="42">
        <f t="shared" si="697"/>
        <v>0</v>
      </c>
      <c r="AK69" s="42">
        <f t="shared" si="698"/>
        <v>0</v>
      </c>
      <c r="AL69" s="42">
        <f t="shared" si="699"/>
        <v>0</v>
      </c>
      <c r="AM69" s="42">
        <f t="shared" si="700"/>
        <v>0</v>
      </c>
      <c r="AN69" s="42">
        <f t="shared" si="701"/>
        <v>0</v>
      </c>
      <c r="AO69" s="42">
        <f t="shared" si="702"/>
        <v>0</v>
      </c>
      <c r="AP69" s="42">
        <f t="shared" si="703"/>
        <v>0</v>
      </c>
      <c r="AQ69" s="42">
        <f t="shared" si="704"/>
        <v>0</v>
      </c>
      <c r="AR69" s="42">
        <f t="shared" si="705"/>
        <v>0</v>
      </c>
      <c r="AS69" s="42">
        <f t="shared" si="706"/>
        <v>0</v>
      </c>
      <c r="AT69" s="42">
        <f t="shared" si="707"/>
        <v>16</v>
      </c>
      <c r="AU69" s="42">
        <f t="shared" si="708"/>
        <v>0</v>
      </c>
      <c r="AV69" s="42">
        <f t="shared" si="709"/>
        <v>0</v>
      </c>
      <c r="AW69" s="42">
        <f t="shared" si="710"/>
        <v>0</v>
      </c>
      <c r="AX69" s="42">
        <f t="shared" si="711"/>
        <v>0</v>
      </c>
      <c r="AY69" s="42">
        <f t="shared" si="712"/>
        <v>16</v>
      </c>
      <c r="AZ69" s="42">
        <f t="shared" si="713"/>
        <v>0</v>
      </c>
      <c r="BA69" s="42">
        <f t="shared" si="714"/>
        <v>0</v>
      </c>
      <c r="BB69" s="42">
        <f t="shared" si="715"/>
        <v>0</v>
      </c>
      <c r="BC69" s="42">
        <f t="shared" si="716"/>
        <v>0</v>
      </c>
      <c r="BD69" s="42">
        <f t="shared" si="717"/>
        <v>0</v>
      </c>
      <c r="BE69" s="42">
        <f t="shared" si="718"/>
        <v>0</v>
      </c>
      <c r="BF69" s="42">
        <f t="shared" si="719"/>
        <v>0</v>
      </c>
      <c r="BG69" s="42">
        <f t="shared" si="720"/>
        <v>0</v>
      </c>
      <c r="BH69" s="42">
        <f t="shared" si="721"/>
        <v>0</v>
      </c>
      <c r="BI69" s="42">
        <f t="shared" si="722"/>
        <v>0</v>
      </c>
      <c r="BJ69" s="42">
        <f t="shared" si="723"/>
        <v>0</v>
      </c>
      <c r="BK69" s="42">
        <f t="shared" si="724"/>
        <v>0</v>
      </c>
      <c r="BL69" s="42">
        <f t="shared" si="725"/>
        <v>0</v>
      </c>
      <c r="BM69" s="42">
        <f t="shared" si="726"/>
        <v>0</v>
      </c>
      <c r="BN69" s="42">
        <f t="shared" si="727"/>
        <v>0</v>
      </c>
      <c r="BO69" s="42">
        <f t="shared" si="728"/>
        <v>0</v>
      </c>
      <c r="BP69" s="42">
        <f t="shared" si="729"/>
        <v>0</v>
      </c>
      <c r="BQ69" s="42">
        <f t="shared" si="730"/>
        <v>16</v>
      </c>
      <c r="BR69" s="42">
        <f t="shared" si="731"/>
        <v>0</v>
      </c>
      <c r="BS69" s="42">
        <f t="shared" si="732"/>
        <v>0</v>
      </c>
      <c r="BT69" s="42">
        <f t="shared" si="733"/>
        <v>0</v>
      </c>
      <c r="BU69" s="42">
        <f t="shared" si="734"/>
        <v>0</v>
      </c>
      <c r="BV69" s="42">
        <f t="shared" si="735"/>
        <v>36</v>
      </c>
      <c r="BW69" s="42">
        <f t="shared" si="736"/>
        <v>0</v>
      </c>
      <c r="BX69" s="42">
        <f t="shared" si="737"/>
        <v>0</v>
      </c>
      <c r="BY69" s="42">
        <f t="shared" si="738"/>
        <v>0</v>
      </c>
      <c r="BZ69" s="42">
        <f t="shared" si="739"/>
        <v>0</v>
      </c>
      <c r="CA69" s="42">
        <f t="shared" si="740"/>
        <v>0</v>
      </c>
      <c r="CB69" s="42">
        <f t="shared" si="741"/>
        <v>0</v>
      </c>
      <c r="CC69" s="42">
        <f t="shared" si="742"/>
        <v>0</v>
      </c>
      <c r="CD69" s="42">
        <f t="shared" si="743"/>
        <v>0</v>
      </c>
      <c r="CE69" s="42">
        <f t="shared" si="744"/>
        <v>0</v>
      </c>
      <c r="CF69" s="42">
        <f t="shared" si="745"/>
        <v>0</v>
      </c>
      <c r="CG69" s="42">
        <f t="shared" si="746"/>
        <v>0</v>
      </c>
      <c r="CH69" s="42">
        <f t="shared" si="747"/>
        <v>0</v>
      </c>
      <c r="CI69" s="42">
        <f t="shared" si="748"/>
        <v>0</v>
      </c>
      <c r="CJ69" s="42">
        <f t="shared" si="749"/>
        <v>0</v>
      </c>
      <c r="CK69" s="42">
        <f t="shared" si="750"/>
        <v>0</v>
      </c>
      <c r="CL69" s="42">
        <f t="shared" si="751"/>
        <v>0</v>
      </c>
      <c r="CM69" s="42">
        <f t="shared" si="752"/>
        <v>0</v>
      </c>
      <c r="CN69" s="42">
        <f t="shared" si="753"/>
        <v>0</v>
      </c>
      <c r="CO69" s="42">
        <f t="shared" si="754"/>
        <v>0</v>
      </c>
      <c r="CP69" s="42">
        <f t="shared" si="755"/>
        <v>0</v>
      </c>
      <c r="CQ69" s="42">
        <f t="shared" si="756"/>
        <v>0</v>
      </c>
      <c r="CR69" s="42">
        <f t="shared" si="757"/>
        <v>0</v>
      </c>
      <c r="CS69" s="42">
        <f t="shared" si="758"/>
        <v>0</v>
      </c>
      <c r="CT69" s="42">
        <f t="shared" si="759"/>
        <v>0</v>
      </c>
      <c r="CU69" s="42">
        <f t="shared" si="760"/>
        <v>0</v>
      </c>
      <c r="CV69" s="42">
        <f t="shared" si="761"/>
        <v>0</v>
      </c>
      <c r="CW69" s="42">
        <f t="shared" si="762"/>
        <v>0</v>
      </c>
      <c r="CX69" s="42">
        <f t="shared" si="763"/>
        <v>0</v>
      </c>
      <c r="CY69" s="42">
        <f t="shared" si="764"/>
        <v>0</v>
      </c>
      <c r="CZ69" s="42">
        <f t="shared" si="765"/>
        <v>0</v>
      </c>
      <c r="DA69" s="42">
        <f t="shared" si="766"/>
        <v>0</v>
      </c>
      <c r="DB69" s="42">
        <f t="shared" si="767"/>
        <v>0</v>
      </c>
      <c r="DC69" s="42">
        <f t="shared" si="768"/>
        <v>0</v>
      </c>
      <c r="DD69" s="42">
        <f t="shared" si="769"/>
        <v>0</v>
      </c>
      <c r="DE69" s="42">
        <f t="shared" si="770"/>
        <v>0</v>
      </c>
      <c r="DF69" s="42">
        <f t="shared" si="771"/>
        <v>0</v>
      </c>
      <c r="DG69" s="42">
        <f t="shared" si="772"/>
        <v>0</v>
      </c>
      <c r="DH69" s="42">
        <f t="shared" si="773"/>
        <v>36</v>
      </c>
      <c r="DI69" s="42">
        <f t="shared" si="774"/>
        <v>0</v>
      </c>
      <c r="DJ69" s="42">
        <f t="shared" si="775"/>
        <v>0</v>
      </c>
      <c r="DK69" s="42">
        <f t="shared" si="776"/>
        <v>0</v>
      </c>
      <c r="DL69" s="42">
        <f t="shared" si="777"/>
        <v>0</v>
      </c>
      <c r="DM69" s="42">
        <f t="shared" si="778"/>
        <v>36</v>
      </c>
      <c r="DN69" s="42">
        <f t="shared" si="779"/>
        <v>0</v>
      </c>
      <c r="DO69" s="42">
        <f t="shared" si="780"/>
        <v>0</v>
      </c>
      <c r="DP69" s="42">
        <f t="shared" si="781"/>
        <v>0</v>
      </c>
      <c r="DQ69" s="42">
        <f t="shared" si="782"/>
        <v>0</v>
      </c>
      <c r="DR69" s="42">
        <f t="shared" si="783"/>
        <v>0</v>
      </c>
      <c r="DS69" s="42">
        <f t="shared" si="784"/>
        <v>0</v>
      </c>
      <c r="DT69" s="42">
        <f t="shared" si="785"/>
        <v>0</v>
      </c>
      <c r="DU69" s="42">
        <f t="shared" si="786"/>
        <v>0</v>
      </c>
      <c r="DV69" s="42">
        <f t="shared" si="787"/>
        <v>0</v>
      </c>
      <c r="DW69" s="42">
        <f t="shared" si="788"/>
        <v>0</v>
      </c>
      <c r="DX69" s="42">
        <f t="shared" si="789"/>
        <v>0</v>
      </c>
      <c r="DY69" s="42">
        <f t="shared" si="790"/>
        <v>0</v>
      </c>
      <c r="DZ69" s="42">
        <f t="shared" si="791"/>
        <v>0</v>
      </c>
      <c r="EA69" s="42">
        <f t="shared" si="792"/>
        <v>0</v>
      </c>
      <c r="EB69" s="42">
        <f t="shared" si="793"/>
        <v>0</v>
      </c>
      <c r="EC69" s="42">
        <f t="shared" si="794"/>
        <v>0</v>
      </c>
      <c r="ED69" s="42">
        <f t="shared" si="795"/>
        <v>0</v>
      </c>
      <c r="EE69" s="42">
        <f t="shared" si="796"/>
        <v>0</v>
      </c>
      <c r="EF69" s="42">
        <f t="shared" si="797"/>
        <v>0</v>
      </c>
      <c r="EG69" s="42">
        <f t="shared" si="798"/>
        <v>0</v>
      </c>
      <c r="EH69" s="42">
        <f t="shared" si="799"/>
        <v>0</v>
      </c>
      <c r="EI69" s="42">
        <f t="shared" si="800"/>
        <v>0</v>
      </c>
      <c r="EJ69" s="42">
        <f t="shared" si="801"/>
        <v>0</v>
      </c>
      <c r="EK69" s="42">
        <f t="shared" si="802"/>
        <v>0</v>
      </c>
      <c r="EL69" s="42">
        <f t="shared" si="803"/>
        <v>0</v>
      </c>
      <c r="EM69" s="42">
        <f t="shared" si="804"/>
        <v>0</v>
      </c>
      <c r="EN69" s="42">
        <f t="shared" si="805"/>
        <v>0</v>
      </c>
      <c r="EO69" s="42">
        <f t="shared" si="806"/>
        <v>0</v>
      </c>
      <c r="EP69" s="42">
        <f t="shared" si="807"/>
        <v>0</v>
      </c>
      <c r="EQ69" s="42">
        <f t="shared" si="808"/>
        <v>0</v>
      </c>
      <c r="ER69" s="42">
        <f t="shared" si="809"/>
        <v>0</v>
      </c>
      <c r="ES69" s="42">
        <f t="shared" si="810"/>
        <v>0</v>
      </c>
      <c r="ET69" s="42">
        <f t="shared" si="811"/>
        <v>0</v>
      </c>
      <c r="EU69" s="42">
        <f t="shared" si="812"/>
        <v>0</v>
      </c>
      <c r="EV69" s="42">
        <f t="shared" si="813"/>
        <v>0</v>
      </c>
      <c r="EW69" s="42">
        <f t="shared" si="814"/>
        <v>0</v>
      </c>
      <c r="EX69" s="42">
        <f t="shared" si="815"/>
        <v>0</v>
      </c>
      <c r="EY69" s="42">
        <f t="shared" si="816"/>
        <v>36</v>
      </c>
      <c r="EZ69" s="42"/>
      <c r="FA69" s="42">
        <f t="shared" si="817"/>
        <v>5</v>
      </c>
      <c r="FB69" s="42">
        <f t="shared" si="818"/>
        <v>5</v>
      </c>
      <c r="FC69" s="42"/>
      <c r="FD69" s="42">
        <f t="shared" si="819"/>
        <v>5</v>
      </c>
      <c r="FE69" s="42" t="e">
        <f>IF(T69=#REF!,IF(J69&lt;#REF!,#REF!,FI69),#REF!)</f>
        <v>#REF!</v>
      </c>
      <c r="FF69" s="42" t="e">
        <f>IF(T69=#REF!,IF(J69&lt;#REF!,0,1))</f>
        <v>#REF!</v>
      </c>
      <c r="FG69" s="42" t="e">
        <f>IF(AND(FD69&gt;=21,FD69&lt;&gt;0),FD69,IF(T69&lt;#REF!,"СТОП",FE69+FF69))</f>
        <v>#REF!</v>
      </c>
      <c r="FH69" s="42"/>
      <c r="FI69" s="42">
        <v>15</v>
      </c>
      <c r="FJ69" s="42">
        <v>16</v>
      </c>
      <c r="FK69" s="42"/>
      <c r="FL69" s="44">
        <f t="shared" si="820"/>
        <v>0</v>
      </c>
      <c r="FM69" s="44">
        <f t="shared" si="821"/>
        <v>0</v>
      </c>
      <c r="FN69" s="44">
        <f t="shared" si="822"/>
        <v>0</v>
      </c>
      <c r="FO69" s="44">
        <f t="shared" si="823"/>
        <v>0</v>
      </c>
      <c r="FP69" s="44">
        <f t="shared" si="824"/>
        <v>16</v>
      </c>
      <c r="FQ69" s="44">
        <f t="shared" si="825"/>
        <v>0</v>
      </c>
      <c r="FR69" s="44">
        <f t="shared" si="826"/>
        <v>0</v>
      </c>
      <c r="FS69" s="44">
        <f t="shared" si="827"/>
        <v>0</v>
      </c>
      <c r="FT69" s="44">
        <f t="shared" si="828"/>
        <v>0</v>
      </c>
      <c r="FU69" s="44">
        <f t="shared" si="829"/>
        <v>0</v>
      </c>
      <c r="FV69" s="44">
        <f t="shared" si="830"/>
        <v>0</v>
      </c>
      <c r="FW69" s="44">
        <f t="shared" si="831"/>
        <v>0</v>
      </c>
      <c r="FX69" s="44">
        <f t="shared" si="832"/>
        <v>0</v>
      </c>
      <c r="FY69" s="44">
        <f t="shared" si="833"/>
        <v>0</v>
      </c>
      <c r="FZ69" s="44">
        <f t="shared" si="834"/>
        <v>0</v>
      </c>
      <c r="GA69" s="44">
        <f t="shared" si="835"/>
        <v>0</v>
      </c>
      <c r="GB69" s="44">
        <f t="shared" si="836"/>
        <v>0</v>
      </c>
      <c r="GC69" s="44">
        <f t="shared" si="837"/>
        <v>0</v>
      </c>
      <c r="GD69" s="44">
        <f t="shared" si="838"/>
        <v>0</v>
      </c>
      <c r="GE69" s="44">
        <f t="shared" si="839"/>
        <v>0</v>
      </c>
      <c r="GF69" s="44">
        <f t="shared" si="840"/>
        <v>0</v>
      </c>
      <c r="GG69" s="44">
        <f t="shared" si="841"/>
        <v>0</v>
      </c>
      <c r="GH69" s="44">
        <f t="shared" si="842"/>
        <v>16</v>
      </c>
      <c r="GI69" s="44">
        <f t="shared" si="843"/>
        <v>0</v>
      </c>
      <c r="GJ69" s="44">
        <f t="shared" si="844"/>
        <v>0</v>
      </c>
      <c r="GK69" s="44">
        <f t="shared" si="845"/>
        <v>0</v>
      </c>
      <c r="GL69" s="44">
        <f t="shared" si="846"/>
        <v>0</v>
      </c>
      <c r="GM69" s="44">
        <f t="shared" si="847"/>
        <v>16</v>
      </c>
      <c r="GN69" s="44">
        <f t="shared" si="848"/>
        <v>0</v>
      </c>
      <c r="GO69" s="44">
        <f t="shared" si="849"/>
        <v>0</v>
      </c>
      <c r="GP69" s="44">
        <f t="shared" si="850"/>
        <v>0</v>
      </c>
      <c r="GQ69" s="44">
        <f t="shared" si="851"/>
        <v>0</v>
      </c>
      <c r="GR69" s="44">
        <f t="shared" si="852"/>
        <v>0</v>
      </c>
      <c r="GS69" s="44">
        <f t="shared" si="853"/>
        <v>0</v>
      </c>
      <c r="GT69" s="44">
        <f t="shared" si="854"/>
        <v>0</v>
      </c>
      <c r="GU69" s="44">
        <f t="shared" si="855"/>
        <v>0</v>
      </c>
      <c r="GV69" s="44">
        <f t="shared" si="856"/>
        <v>0</v>
      </c>
      <c r="GW69" s="44">
        <f t="shared" si="857"/>
        <v>0</v>
      </c>
      <c r="GX69" s="44">
        <f t="shared" si="858"/>
        <v>0</v>
      </c>
      <c r="GY69" s="44">
        <f t="shared" si="859"/>
        <v>0</v>
      </c>
      <c r="GZ69" s="44">
        <f t="shared" si="860"/>
        <v>0</v>
      </c>
      <c r="HA69" s="44">
        <f t="shared" si="861"/>
        <v>0</v>
      </c>
      <c r="HB69" s="44">
        <f t="shared" si="862"/>
        <v>0</v>
      </c>
      <c r="HC69" s="44">
        <f t="shared" si="863"/>
        <v>0</v>
      </c>
      <c r="HD69" s="44">
        <f t="shared" si="864"/>
        <v>0</v>
      </c>
      <c r="HE69" s="44">
        <f t="shared" si="865"/>
        <v>16</v>
      </c>
      <c r="HF69" s="44">
        <f t="shared" si="866"/>
        <v>0</v>
      </c>
      <c r="HG69" s="44">
        <f t="shared" si="867"/>
        <v>0</v>
      </c>
      <c r="HH69" s="44">
        <f t="shared" si="868"/>
        <v>0</v>
      </c>
      <c r="HI69" s="44">
        <f t="shared" si="869"/>
        <v>0</v>
      </c>
      <c r="HJ69" s="44">
        <f t="shared" si="870"/>
        <v>90</v>
      </c>
      <c r="HK69" s="44">
        <f t="shared" si="871"/>
        <v>0</v>
      </c>
      <c r="HL69" s="44">
        <f t="shared" si="872"/>
        <v>0</v>
      </c>
      <c r="HM69" s="44">
        <f t="shared" si="873"/>
        <v>0</v>
      </c>
      <c r="HN69" s="44">
        <f t="shared" si="874"/>
        <v>0</v>
      </c>
      <c r="HO69" s="44">
        <f t="shared" si="875"/>
        <v>0</v>
      </c>
      <c r="HP69" s="44">
        <f t="shared" si="876"/>
        <v>0</v>
      </c>
      <c r="HQ69" s="44">
        <f t="shared" si="877"/>
        <v>0</v>
      </c>
      <c r="HR69" s="44">
        <f t="shared" si="878"/>
        <v>0</v>
      </c>
      <c r="HS69" s="44">
        <f t="shared" si="879"/>
        <v>0</v>
      </c>
      <c r="HT69" s="44">
        <f t="shared" si="880"/>
        <v>0</v>
      </c>
      <c r="HU69" s="44">
        <f t="shared" si="881"/>
        <v>0</v>
      </c>
      <c r="HV69" s="44">
        <f t="shared" si="882"/>
        <v>0</v>
      </c>
      <c r="HW69" s="44">
        <f t="shared" si="883"/>
        <v>0</v>
      </c>
      <c r="HX69" s="44">
        <f t="shared" si="884"/>
        <v>0</v>
      </c>
      <c r="HY69" s="44">
        <f t="shared" si="885"/>
        <v>0</v>
      </c>
      <c r="HZ69" s="44">
        <f t="shared" si="886"/>
        <v>0</v>
      </c>
      <c r="IA69" s="44">
        <f t="shared" si="887"/>
        <v>0</v>
      </c>
      <c r="IB69" s="44">
        <f t="shared" si="888"/>
        <v>90</v>
      </c>
      <c r="IC69" s="44">
        <f t="shared" si="889"/>
        <v>0</v>
      </c>
      <c r="ID69" s="44">
        <f t="shared" si="890"/>
        <v>0</v>
      </c>
      <c r="IE69" s="44">
        <f t="shared" si="891"/>
        <v>0</v>
      </c>
      <c r="IF69" s="44">
        <f t="shared" si="892"/>
        <v>0</v>
      </c>
      <c r="IG69" s="44">
        <f t="shared" si="893"/>
        <v>90</v>
      </c>
      <c r="IH69" s="44">
        <f t="shared" si="894"/>
        <v>0</v>
      </c>
      <c r="II69" s="44">
        <f t="shared" si="895"/>
        <v>0</v>
      </c>
      <c r="IJ69" s="44">
        <f t="shared" si="896"/>
        <v>0</v>
      </c>
      <c r="IK69" s="44">
        <f t="shared" si="897"/>
        <v>0</v>
      </c>
      <c r="IL69" s="44">
        <f t="shared" si="898"/>
        <v>0</v>
      </c>
      <c r="IM69" s="44">
        <f t="shared" si="899"/>
        <v>0</v>
      </c>
      <c r="IN69" s="44">
        <f t="shared" si="900"/>
        <v>0</v>
      </c>
      <c r="IO69" s="44">
        <f t="shared" si="901"/>
        <v>0</v>
      </c>
      <c r="IP69" s="44">
        <f t="shared" si="902"/>
        <v>0</v>
      </c>
      <c r="IQ69" s="44">
        <f t="shared" si="903"/>
        <v>0</v>
      </c>
      <c r="IR69" s="44">
        <f t="shared" si="904"/>
        <v>0</v>
      </c>
      <c r="IS69" s="44">
        <f t="shared" si="905"/>
        <v>0</v>
      </c>
      <c r="IT69" s="44">
        <f t="shared" si="906"/>
        <v>0</v>
      </c>
      <c r="IU69" s="44">
        <f t="shared" si="907"/>
        <v>0</v>
      </c>
      <c r="IV69" s="44">
        <f t="shared" si="908"/>
        <v>0</v>
      </c>
    </row>
    <row r="70" spans="1:256" s="3" customFormat="1" ht="101.25" customHeight="1" thickBot="1">
      <c r="A70" s="55">
        <v>7</v>
      </c>
      <c r="B70" s="69">
        <v>13</v>
      </c>
      <c r="C70" s="65" t="s">
        <v>107</v>
      </c>
      <c r="D70" s="61" t="s">
        <v>26</v>
      </c>
      <c r="E70" s="62" t="s">
        <v>108</v>
      </c>
      <c r="F70" s="63" t="s">
        <v>62</v>
      </c>
      <c r="G70" s="61" t="s">
        <v>42</v>
      </c>
      <c r="H70" s="46">
        <v>7</v>
      </c>
      <c r="I70" s="85">
        <f t="shared" si="677"/>
        <v>14</v>
      </c>
      <c r="J70" s="45">
        <v>7</v>
      </c>
      <c r="K70" s="85">
        <f t="shared" si="678"/>
        <v>14</v>
      </c>
      <c r="L70" s="46">
        <v>8</v>
      </c>
      <c r="M70" s="85">
        <f t="shared" si="679"/>
        <v>13</v>
      </c>
      <c r="N70" s="45">
        <v>9</v>
      </c>
      <c r="O70" s="85">
        <f t="shared" si="680"/>
        <v>12</v>
      </c>
      <c r="P70" s="46"/>
      <c r="Q70" s="85">
        <f t="shared" si="681"/>
        <v>0</v>
      </c>
      <c r="R70" s="45"/>
      <c r="S70" s="85">
        <f t="shared" si="682"/>
        <v>0</v>
      </c>
      <c r="T70" s="38">
        <f t="shared" si="683"/>
        <v>53</v>
      </c>
      <c r="U70" s="41">
        <f t="shared" si="684"/>
        <v>28</v>
      </c>
      <c r="V70" s="42"/>
      <c r="W70" s="43"/>
      <c r="X70" s="42">
        <f t="shared" si="685"/>
        <v>0</v>
      </c>
      <c r="Y70" s="42">
        <f t="shared" si="686"/>
        <v>0</v>
      </c>
      <c r="Z70" s="42">
        <f t="shared" si="687"/>
        <v>0</v>
      </c>
      <c r="AA70" s="42">
        <f t="shared" si="688"/>
        <v>0</v>
      </c>
      <c r="AB70" s="42">
        <f t="shared" si="689"/>
        <v>0</v>
      </c>
      <c r="AC70" s="42">
        <f t="shared" si="690"/>
        <v>0</v>
      </c>
      <c r="AD70" s="42">
        <f t="shared" si="691"/>
        <v>14</v>
      </c>
      <c r="AE70" s="42">
        <f t="shared" si="692"/>
        <v>0</v>
      </c>
      <c r="AF70" s="42">
        <f t="shared" si="693"/>
        <v>0</v>
      </c>
      <c r="AG70" s="42">
        <f t="shared" si="694"/>
        <v>0</v>
      </c>
      <c r="AH70" s="42">
        <f t="shared" si="695"/>
        <v>0</v>
      </c>
      <c r="AI70" s="42">
        <f t="shared" si="696"/>
        <v>0</v>
      </c>
      <c r="AJ70" s="42">
        <f t="shared" si="697"/>
        <v>0</v>
      </c>
      <c r="AK70" s="42">
        <f t="shared" si="698"/>
        <v>0</v>
      </c>
      <c r="AL70" s="42">
        <f t="shared" si="699"/>
        <v>0</v>
      </c>
      <c r="AM70" s="42">
        <f t="shared" si="700"/>
        <v>0</v>
      </c>
      <c r="AN70" s="42">
        <f t="shared" si="701"/>
        <v>0</v>
      </c>
      <c r="AO70" s="42">
        <f t="shared" si="702"/>
        <v>0</v>
      </c>
      <c r="AP70" s="42">
        <f t="shared" si="703"/>
        <v>0</v>
      </c>
      <c r="AQ70" s="42">
        <f t="shared" si="704"/>
        <v>0</v>
      </c>
      <c r="AR70" s="42">
        <f t="shared" si="705"/>
        <v>0</v>
      </c>
      <c r="AS70" s="42">
        <f t="shared" si="706"/>
        <v>0</v>
      </c>
      <c r="AT70" s="42">
        <f t="shared" si="707"/>
        <v>14</v>
      </c>
      <c r="AU70" s="42">
        <f t="shared" si="708"/>
        <v>0</v>
      </c>
      <c r="AV70" s="42">
        <f t="shared" si="709"/>
        <v>0</v>
      </c>
      <c r="AW70" s="42">
        <f t="shared" si="710"/>
        <v>0</v>
      </c>
      <c r="AX70" s="42">
        <f t="shared" si="711"/>
        <v>0</v>
      </c>
      <c r="AY70" s="42">
        <f t="shared" si="712"/>
        <v>0</v>
      </c>
      <c r="AZ70" s="42">
        <f t="shared" si="713"/>
        <v>0</v>
      </c>
      <c r="BA70" s="42">
        <f t="shared" si="714"/>
        <v>14</v>
      </c>
      <c r="BB70" s="42">
        <f t="shared" si="715"/>
        <v>0</v>
      </c>
      <c r="BC70" s="42">
        <f t="shared" si="716"/>
        <v>0</v>
      </c>
      <c r="BD70" s="42">
        <f t="shared" si="717"/>
        <v>0</v>
      </c>
      <c r="BE70" s="42">
        <f t="shared" si="718"/>
        <v>0</v>
      </c>
      <c r="BF70" s="42">
        <f t="shared" si="719"/>
        <v>0</v>
      </c>
      <c r="BG70" s="42">
        <f t="shared" si="720"/>
        <v>0</v>
      </c>
      <c r="BH70" s="42">
        <f t="shared" si="721"/>
        <v>0</v>
      </c>
      <c r="BI70" s="42">
        <f t="shared" si="722"/>
        <v>0</v>
      </c>
      <c r="BJ70" s="42">
        <f t="shared" si="723"/>
        <v>0</v>
      </c>
      <c r="BK70" s="42">
        <f t="shared" si="724"/>
        <v>0</v>
      </c>
      <c r="BL70" s="42">
        <f t="shared" si="725"/>
        <v>0</v>
      </c>
      <c r="BM70" s="42">
        <f t="shared" si="726"/>
        <v>0</v>
      </c>
      <c r="BN70" s="42">
        <f t="shared" si="727"/>
        <v>0</v>
      </c>
      <c r="BO70" s="42">
        <f t="shared" si="728"/>
        <v>0</v>
      </c>
      <c r="BP70" s="42">
        <f t="shared" si="729"/>
        <v>0</v>
      </c>
      <c r="BQ70" s="42">
        <f t="shared" si="730"/>
        <v>14</v>
      </c>
      <c r="BR70" s="42">
        <f t="shared" si="731"/>
        <v>0</v>
      </c>
      <c r="BS70" s="42">
        <f t="shared" si="732"/>
        <v>0</v>
      </c>
      <c r="BT70" s="42">
        <f t="shared" si="733"/>
        <v>0</v>
      </c>
      <c r="BU70" s="42">
        <f t="shared" si="734"/>
        <v>0</v>
      </c>
      <c r="BV70" s="42">
        <f t="shared" si="735"/>
        <v>0</v>
      </c>
      <c r="BW70" s="42">
        <f t="shared" si="736"/>
        <v>0</v>
      </c>
      <c r="BX70" s="42">
        <f t="shared" si="737"/>
        <v>34</v>
      </c>
      <c r="BY70" s="42">
        <f t="shared" si="738"/>
        <v>0</v>
      </c>
      <c r="BZ70" s="42">
        <f t="shared" si="739"/>
        <v>0</v>
      </c>
      <c r="CA70" s="42">
        <f t="shared" si="740"/>
        <v>0</v>
      </c>
      <c r="CB70" s="42">
        <f t="shared" si="741"/>
        <v>0</v>
      </c>
      <c r="CC70" s="42">
        <f t="shared" si="742"/>
        <v>0</v>
      </c>
      <c r="CD70" s="42">
        <f t="shared" si="743"/>
        <v>0</v>
      </c>
      <c r="CE70" s="42">
        <f t="shared" si="744"/>
        <v>0</v>
      </c>
      <c r="CF70" s="42">
        <f t="shared" si="745"/>
        <v>0</v>
      </c>
      <c r="CG70" s="42">
        <f t="shared" si="746"/>
        <v>0</v>
      </c>
      <c r="CH70" s="42">
        <f t="shared" si="747"/>
        <v>0</v>
      </c>
      <c r="CI70" s="42">
        <f t="shared" si="748"/>
        <v>0</v>
      </c>
      <c r="CJ70" s="42">
        <f t="shared" si="749"/>
        <v>0</v>
      </c>
      <c r="CK70" s="42">
        <f t="shared" si="750"/>
        <v>0</v>
      </c>
      <c r="CL70" s="42">
        <f t="shared" si="751"/>
        <v>0</v>
      </c>
      <c r="CM70" s="42">
        <f t="shared" si="752"/>
        <v>0</v>
      </c>
      <c r="CN70" s="42">
        <f t="shared" si="753"/>
        <v>0</v>
      </c>
      <c r="CO70" s="42">
        <f t="shared" si="754"/>
        <v>0</v>
      </c>
      <c r="CP70" s="42">
        <f t="shared" si="755"/>
        <v>0</v>
      </c>
      <c r="CQ70" s="42">
        <f t="shared" si="756"/>
        <v>0</v>
      </c>
      <c r="CR70" s="42">
        <f t="shared" si="757"/>
        <v>0</v>
      </c>
      <c r="CS70" s="42">
        <f t="shared" si="758"/>
        <v>0</v>
      </c>
      <c r="CT70" s="42">
        <f t="shared" si="759"/>
        <v>0</v>
      </c>
      <c r="CU70" s="42">
        <f t="shared" si="760"/>
        <v>0</v>
      </c>
      <c r="CV70" s="42">
        <f t="shared" si="761"/>
        <v>0</v>
      </c>
      <c r="CW70" s="42">
        <f t="shared" si="762"/>
        <v>0</v>
      </c>
      <c r="CX70" s="42">
        <f t="shared" si="763"/>
        <v>0</v>
      </c>
      <c r="CY70" s="42">
        <f t="shared" si="764"/>
        <v>0</v>
      </c>
      <c r="CZ70" s="42">
        <f t="shared" si="765"/>
        <v>0</v>
      </c>
      <c r="DA70" s="42">
        <f t="shared" si="766"/>
        <v>0</v>
      </c>
      <c r="DB70" s="42">
        <f t="shared" si="767"/>
        <v>0</v>
      </c>
      <c r="DC70" s="42">
        <f t="shared" si="768"/>
        <v>0</v>
      </c>
      <c r="DD70" s="42">
        <f t="shared" si="769"/>
        <v>0</v>
      </c>
      <c r="DE70" s="42">
        <f t="shared" si="770"/>
        <v>0</v>
      </c>
      <c r="DF70" s="42">
        <f t="shared" si="771"/>
        <v>0</v>
      </c>
      <c r="DG70" s="42">
        <f t="shared" si="772"/>
        <v>0</v>
      </c>
      <c r="DH70" s="42">
        <f t="shared" si="773"/>
        <v>34</v>
      </c>
      <c r="DI70" s="42">
        <f t="shared" si="774"/>
        <v>0</v>
      </c>
      <c r="DJ70" s="42">
        <f t="shared" si="775"/>
        <v>0</v>
      </c>
      <c r="DK70" s="42">
        <f t="shared" si="776"/>
        <v>0</v>
      </c>
      <c r="DL70" s="42">
        <f t="shared" si="777"/>
        <v>0</v>
      </c>
      <c r="DM70" s="42">
        <f t="shared" si="778"/>
        <v>0</v>
      </c>
      <c r="DN70" s="42">
        <f t="shared" si="779"/>
        <v>0</v>
      </c>
      <c r="DO70" s="42">
        <f t="shared" si="780"/>
        <v>34</v>
      </c>
      <c r="DP70" s="42">
        <f t="shared" si="781"/>
        <v>0</v>
      </c>
      <c r="DQ70" s="42">
        <f t="shared" si="782"/>
        <v>0</v>
      </c>
      <c r="DR70" s="42">
        <f t="shared" si="783"/>
        <v>0</v>
      </c>
      <c r="DS70" s="42">
        <f t="shared" si="784"/>
        <v>0</v>
      </c>
      <c r="DT70" s="42">
        <f t="shared" si="785"/>
        <v>0</v>
      </c>
      <c r="DU70" s="42">
        <f t="shared" si="786"/>
        <v>0</v>
      </c>
      <c r="DV70" s="42">
        <f t="shared" si="787"/>
        <v>0</v>
      </c>
      <c r="DW70" s="42">
        <f t="shared" si="788"/>
        <v>0</v>
      </c>
      <c r="DX70" s="42">
        <f t="shared" si="789"/>
        <v>0</v>
      </c>
      <c r="DY70" s="42">
        <f t="shared" si="790"/>
        <v>0</v>
      </c>
      <c r="DZ70" s="42">
        <f t="shared" si="791"/>
        <v>0</v>
      </c>
      <c r="EA70" s="42">
        <f t="shared" si="792"/>
        <v>0</v>
      </c>
      <c r="EB70" s="42">
        <f t="shared" si="793"/>
        <v>0</v>
      </c>
      <c r="EC70" s="42">
        <f t="shared" si="794"/>
        <v>0</v>
      </c>
      <c r="ED70" s="42">
        <f t="shared" si="795"/>
        <v>0</v>
      </c>
      <c r="EE70" s="42">
        <f t="shared" si="796"/>
        <v>0</v>
      </c>
      <c r="EF70" s="42">
        <f t="shared" si="797"/>
        <v>0</v>
      </c>
      <c r="EG70" s="42">
        <f t="shared" si="798"/>
        <v>0</v>
      </c>
      <c r="EH70" s="42">
        <f t="shared" si="799"/>
        <v>0</v>
      </c>
      <c r="EI70" s="42">
        <f t="shared" si="800"/>
        <v>0</v>
      </c>
      <c r="EJ70" s="42">
        <f t="shared" si="801"/>
        <v>0</v>
      </c>
      <c r="EK70" s="42">
        <f t="shared" si="802"/>
        <v>0</v>
      </c>
      <c r="EL70" s="42">
        <f t="shared" si="803"/>
        <v>0</v>
      </c>
      <c r="EM70" s="42">
        <f t="shared" si="804"/>
        <v>0</v>
      </c>
      <c r="EN70" s="42">
        <f t="shared" si="805"/>
        <v>0</v>
      </c>
      <c r="EO70" s="42">
        <f t="shared" si="806"/>
        <v>0</v>
      </c>
      <c r="EP70" s="42">
        <f t="shared" si="807"/>
        <v>0</v>
      </c>
      <c r="EQ70" s="42">
        <f t="shared" si="808"/>
        <v>0</v>
      </c>
      <c r="ER70" s="42">
        <f t="shared" si="809"/>
        <v>0</v>
      </c>
      <c r="ES70" s="42">
        <f t="shared" si="810"/>
        <v>0</v>
      </c>
      <c r="ET70" s="42">
        <f t="shared" si="811"/>
        <v>0</v>
      </c>
      <c r="EU70" s="42">
        <f t="shared" si="812"/>
        <v>0</v>
      </c>
      <c r="EV70" s="42">
        <f t="shared" si="813"/>
        <v>0</v>
      </c>
      <c r="EW70" s="42">
        <f t="shared" si="814"/>
        <v>0</v>
      </c>
      <c r="EX70" s="42">
        <f t="shared" si="815"/>
        <v>0</v>
      </c>
      <c r="EY70" s="42">
        <f t="shared" si="816"/>
        <v>34</v>
      </c>
      <c r="EZ70" s="42"/>
      <c r="FA70" s="42">
        <f t="shared" si="817"/>
        <v>7</v>
      </c>
      <c r="FB70" s="42">
        <f t="shared" si="818"/>
        <v>7</v>
      </c>
      <c r="FC70" s="42"/>
      <c r="FD70" s="42">
        <f t="shared" si="819"/>
        <v>7</v>
      </c>
      <c r="FE70" s="42" t="e">
        <f>IF(T70=#REF!,IF(J70&lt;#REF!,#REF!,FI70),#REF!)</f>
        <v>#REF!</v>
      </c>
      <c r="FF70" s="42" t="e">
        <f>IF(T70=#REF!,IF(J70&lt;#REF!,0,1))</f>
        <v>#REF!</v>
      </c>
      <c r="FG70" s="42" t="e">
        <f>IF(AND(FD70&gt;=21,FD70&lt;&gt;0),FD70,IF(T70&lt;#REF!,"СТОП",FE70+FF70))</f>
        <v>#REF!</v>
      </c>
      <c r="FH70" s="42"/>
      <c r="FI70" s="42">
        <v>15</v>
      </c>
      <c r="FJ70" s="42">
        <v>16</v>
      </c>
      <c r="FK70" s="42"/>
      <c r="FL70" s="44">
        <f t="shared" si="820"/>
        <v>0</v>
      </c>
      <c r="FM70" s="44">
        <f t="shared" si="821"/>
        <v>0</v>
      </c>
      <c r="FN70" s="44">
        <f t="shared" si="822"/>
        <v>0</v>
      </c>
      <c r="FO70" s="44">
        <f t="shared" si="823"/>
        <v>0</v>
      </c>
      <c r="FP70" s="44">
        <f t="shared" si="824"/>
        <v>0</v>
      </c>
      <c r="FQ70" s="44">
        <f t="shared" si="825"/>
        <v>0</v>
      </c>
      <c r="FR70" s="44">
        <f t="shared" si="826"/>
        <v>14</v>
      </c>
      <c r="FS70" s="44">
        <f t="shared" si="827"/>
        <v>0</v>
      </c>
      <c r="FT70" s="44">
        <f t="shared" si="828"/>
        <v>0</v>
      </c>
      <c r="FU70" s="44">
        <f t="shared" si="829"/>
        <v>0</v>
      </c>
      <c r="FV70" s="44">
        <f t="shared" si="830"/>
        <v>0</v>
      </c>
      <c r="FW70" s="44">
        <f t="shared" si="831"/>
        <v>0</v>
      </c>
      <c r="FX70" s="44">
        <f t="shared" si="832"/>
        <v>0</v>
      </c>
      <c r="FY70" s="44">
        <f t="shared" si="833"/>
        <v>0</v>
      </c>
      <c r="FZ70" s="44">
        <f t="shared" si="834"/>
        <v>0</v>
      </c>
      <c r="GA70" s="44">
        <f t="shared" si="835"/>
        <v>0</v>
      </c>
      <c r="GB70" s="44">
        <f t="shared" si="836"/>
        <v>0</v>
      </c>
      <c r="GC70" s="44">
        <f t="shared" si="837"/>
        <v>0</v>
      </c>
      <c r="GD70" s="44">
        <f t="shared" si="838"/>
        <v>0</v>
      </c>
      <c r="GE70" s="44">
        <f t="shared" si="839"/>
        <v>0</v>
      </c>
      <c r="GF70" s="44">
        <f t="shared" si="840"/>
        <v>0</v>
      </c>
      <c r="GG70" s="44">
        <f t="shared" si="841"/>
        <v>0</v>
      </c>
      <c r="GH70" s="44">
        <f t="shared" si="842"/>
        <v>14</v>
      </c>
      <c r="GI70" s="44">
        <f t="shared" si="843"/>
        <v>0</v>
      </c>
      <c r="GJ70" s="44">
        <f t="shared" si="844"/>
        <v>0</v>
      </c>
      <c r="GK70" s="44">
        <f t="shared" si="845"/>
        <v>0</v>
      </c>
      <c r="GL70" s="44">
        <f t="shared" si="846"/>
        <v>0</v>
      </c>
      <c r="GM70" s="44">
        <f t="shared" si="847"/>
        <v>0</v>
      </c>
      <c r="GN70" s="44">
        <f t="shared" si="848"/>
        <v>0</v>
      </c>
      <c r="GO70" s="44">
        <f t="shared" si="849"/>
        <v>14</v>
      </c>
      <c r="GP70" s="44">
        <f t="shared" si="850"/>
        <v>0</v>
      </c>
      <c r="GQ70" s="44">
        <f t="shared" si="851"/>
        <v>0</v>
      </c>
      <c r="GR70" s="44">
        <f t="shared" si="852"/>
        <v>0</v>
      </c>
      <c r="GS70" s="44">
        <f t="shared" si="853"/>
        <v>0</v>
      </c>
      <c r="GT70" s="44">
        <f t="shared" si="854"/>
        <v>0</v>
      </c>
      <c r="GU70" s="44">
        <f t="shared" si="855"/>
        <v>0</v>
      </c>
      <c r="GV70" s="44">
        <f t="shared" si="856"/>
        <v>0</v>
      </c>
      <c r="GW70" s="44">
        <f t="shared" si="857"/>
        <v>0</v>
      </c>
      <c r="GX70" s="44">
        <f t="shared" si="858"/>
        <v>0</v>
      </c>
      <c r="GY70" s="44">
        <f t="shared" si="859"/>
        <v>0</v>
      </c>
      <c r="GZ70" s="44">
        <f t="shared" si="860"/>
        <v>0</v>
      </c>
      <c r="HA70" s="44">
        <f t="shared" si="861"/>
        <v>0</v>
      </c>
      <c r="HB70" s="44">
        <f t="shared" si="862"/>
        <v>0</v>
      </c>
      <c r="HC70" s="44">
        <f t="shared" si="863"/>
        <v>0</v>
      </c>
      <c r="HD70" s="44">
        <f t="shared" si="864"/>
        <v>0</v>
      </c>
      <c r="HE70" s="44">
        <f t="shared" si="865"/>
        <v>14</v>
      </c>
      <c r="HF70" s="44">
        <f t="shared" si="866"/>
        <v>0</v>
      </c>
      <c r="HG70" s="44">
        <f t="shared" si="867"/>
        <v>0</v>
      </c>
      <c r="HH70" s="44">
        <f t="shared" si="868"/>
        <v>0</v>
      </c>
      <c r="HI70" s="44">
        <f t="shared" si="869"/>
        <v>0</v>
      </c>
      <c r="HJ70" s="44">
        <f t="shared" si="870"/>
        <v>0</v>
      </c>
      <c r="HK70" s="44">
        <f t="shared" si="871"/>
        <v>0</v>
      </c>
      <c r="HL70" s="44">
        <f t="shared" si="872"/>
        <v>85</v>
      </c>
      <c r="HM70" s="44">
        <f t="shared" si="873"/>
        <v>0</v>
      </c>
      <c r="HN70" s="44">
        <f t="shared" si="874"/>
        <v>0</v>
      </c>
      <c r="HO70" s="44">
        <f t="shared" si="875"/>
        <v>0</v>
      </c>
      <c r="HP70" s="44">
        <f t="shared" si="876"/>
        <v>0</v>
      </c>
      <c r="HQ70" s="44">
        <f t="shared" si="877"/>
        <v>0</v>
      </c>
      <c r="HR70" s="44">
        <f t="shared" si="878"/>
        <v>0</v>
      </c>
      <c r="HS70" s="44">
        <f t="shared" si="879"/>
        <v>0</v>
      </c>
      <c r="HT70" s="44">
        <f t="shared" si="880"/>
        <v>0</v>
      </c>
      <c r="HU70" s="44">
        <f t="shared" si="881"/>
        <v>0</v>
      </c>
      <c r="HV70" s="44">
        <f t="shared" si="882"/>
        <v>0</v>
      </c>
      <c r="HW70" s="44">
        <f t="shared" si="883"/>
        <v>0</v>
      </c>
      <c r="HX70" s="44">
        <f t="shared" si="884"/>
        <v>0</v>
      </c>
      <c r="HY70" s="44">
        <f t="shared" si="885"/>
        <v>0</v>
      </c>
      <c r="HZ70" s="44">
        <f t="shared" si="886"/>
        <v>0</v>
      </c>
      <c r="IA70" s="44">
        <f t="shared" si="887"/>
        <v>0</v>
      </c>
      <c r="IB70" s="44">
        <f t="shared" si="888"/>
        <v>85</v>
      </c>
      <c r="IC70" s="44">
        <f t="shared" si="889"/>
        <v>0</v>
      </c>
      <c r="ID70" s="44">
        <f t="shared" si="890"/>
        <v>0</v>
      </c>
      <c r="IE70" s="44">
        <f t="shared" si="891"/>
        <v>0</v>
      </c>
      <c r="IF70" s="44">
        <f t="shared" si="892"/>
        <v>0</v>
      </c>
      <c r="IG70" s="44">
        <f t="shared" si="893"/>
        <v>0</v>
      </c>
      <c r="IH70" s="44">
        <f t="shared" si="894"/>
        <v>0</v>
      </c>
      <c r="II70" s="44">
        <f t="shared" si="895"/>
        <v>85</v>
      </c>
      <c r="IJ70" s="44">
        <f t="shared" si="896"/>
        <v>0</v>
      </c>
      <c r="IK70" s="44">
        <f t="shared" si="897"/>
        <v>0</v>
      </c>
      <c r="IL70" s="44">
        <f t="shared" si="898"/>
        <v>0</v>
      </c>
      <c r="IM70" s="44">
        <f t="shared" si="899"/>
        <v>0</v>
      </c>
      <c r="IN70" s="44">
        <f t="shared" si="900"/>
        <v>0</v>
      </c>
      <c r="IO70" s="44">
        <f t="shared" si="901"/>
        <v>0</v>
      </c>
      <c r="IP70" s="44">
        <f t="shared" si="902"/>
        <v>0</v>
      </c>
      <c r="IQ70" s="44">
        <f t="shared" si="903"/>
        <v>0</v>
      </c>
      <c r="IR70" s="44">
        <f t="shared" si="904"/>
        <v>0</v>
      </c>
      <c r="IS70" s="44">
        <f t="shared" si="905"/>
        <v>0</v>
      </c>
      <c r="IT70" s="44">
        <f t="shared" si="906"/>
        <v>0</v>
      </c>
      <c r="IU70" s="44">
        <f t="shared" si="907"/>
        <v>0</v>
      </c>
      <c r="IV70" s="44">
        <f t="shared" si="908"/>
        <v>0</v>
      </c>
    </row>
    <row r="71" spans="1:256" s="3" customFormat="1" ht="101.25" customHeight="1" thickBot="1">
      <c r="A71" s="61">
        <v>8</v>
      </c>
      <c r="B71" s="69">
        <v>82</v>
      </c>
      <c r="C71" s="100" t="s">
        <v>198</v>
      </c>
      <c r="D71" s="61" t="s">
        <v>28</v>
      </c>
      <c r="E71" s="62" t="s">
        <v>197</v>
      </c>
      <c r="F71" s="63" t="s">
        <v>199</v>
      </c>
      <c r="G71" s="61" t="s">
        <v>47</v>
      </c>
      <c r="H71" s="46"/>
      <c r="I71" s="85"/>
      <c r="J71" s="45"/>
      <c r="K71" s="85"/>
      <c r="L71" s="46"/>
      <c r="M71" s="85"/>
      <c r="N71" s="45"/>
      <c r="O71" s="85"/>
      <c r="P71" s="46">
        <v>1</v>
      </c>
      <c r="Q71" s="85">
        <f t="shared" si="681"/>
        <v>25</v>
      </c>
      <c r="R71" s="45">
        <v>2</v>
      </c>
      <c r="S71" s="85">
        <f t="shared" si="682"/>
        <v>22</v>
      </c>
      <c r="T71" s="38">
        <f t="shared" si="683"/>
        <v>47</v>
      </c>
      <c r="U71" s="41">
        <f t="shared" si="684"/>
        <v>0</v>
      </c>
      <c r="V71" s="42"/>
      <c r="W71" s="43"/>
      <c r="X71" s="42">
        <f t="shared" si="685"/>
        <v>0</v>
      </c>
      <c r="Y71" s="42">
        <f t="shared" si="686"/>
        <v>0</v>
      </c>
      <c r="Z71" s="42">
        <f t="shared" si="687"/>
        <v>0</v>
      </c>
      <c r="AA71" s="42">
        <f t="shared" si="688"/>
        <v>0</v>
      </c>
      <c r="AB71" s="42">
        <f t="shared" si="689"/>
        <v>0</v>
      </c>
      <c r="AC71" s="42">
        <f t="shared" si="690"/>
        <v>0</v>
      </c>
      <c r="AD71" s="42">
        <f t="shared" si="691"/>
        <v>0</v>
      </c>
      <c r="AE71" s="42">
        <f t="shared" si="692"/>
        <v>0</v>
      </c>
      <c r="AF71" s="42">
        <f t="shared" si="693"/>
        <v>0</v>
      </c>
      <c r="AG71" s="42">
        <f t="shared" si="694"/>
        <v>0</v>
      </c>
      <c r="AH71" s="42">
        <f t="shared" si="695"/>
        <v>0</v>
      </c>
      <c r="AI71" s="42">
        <f t="shared" si="696"/>
        <v>0</v>
      </c>
      <c r="AJ71" s="42">
        <f t="shared" si="697"/>
        <v>0</v>
      </c>
      <c r="AK71" s="42">
        <f t="shared" si="698"/>
        <v>0</v>
      </c>
      <c r="AL71" s="42">
        <f t="shared" si="699"/>
        <v>0</v>
      </c>
      <c r="AM71" s="42">
        <f t="shared" si="700"/>
        <v>0</v>
      </c>
      <c r="AN71" s="42">
        <f t="shared" si="701"/>
        <v>0</v>
      </c>
      <c r="AO71" s="42">
        <f t="shared" si="702"/>
        <v>0</v>
      </c>
      <c r="AP71" s="42">
        <f t="shared" si="703"/>
        <v>0</v>
      </c>
      <c r="AQ71" s="42">
        <f t="shared" si="704"/>
        <v>0</v>
      </c>
      <c r="AR71" s="42">
        <f t="shared" si="705"/>
        <v>0</v>
      </c>
      <c r="AS71" s="42">
        <f t="shared" si="706"/>
        <v>0</v>
      </c>
      <c r="AT71" s="42">
        <f t="shared" si="707"/>
        <v>0</v>
      </c>
      <c r="AU71" s="42">
        <f t="shared" si="708"/>
        <v>0</v>
      </c>
      <c r="AV71" s="42">
        <f t="shared" si="709"/>
        <v>0</v>
      </c>
      <c r="AW71" s="42">
        <f t="shared" si="710"/>
        <v>0</v>
      </c>
      <c r="AX71" s="42">
        <f t="shared" si="711"/>
        <v>0</v>
      </c>
      <c r="AY71" s="42">
        <f t="shared" si="712"/>
        <v>0</v>
      </c>
      <c r="AZ71" s="42">
        <f t="shared" si="713"/>
        <v>0</v>
      </c>
      <c r="BA71" s="42">
        <f t="shared" si="714"/>
        <v>0</v>
      </c>
      <c r="BB71" s="42">
        <f t="shared" si="715"/>
        <v>0</v>
      </c>
      <c r="BC71" s="42">
        <f t="shared" si="716"/>
        <v>0</v>
      </c>
      <c r="BD71" s="42">
        <f t="shared" si="717"/>
        <v>0</v>
      </c>
      <c r="BE71" s="42">
        <f t="shared" si="718"/>
        <v>0</v>
      </c>
      <c r="BF71" s="42">
        <f t="shared" si="719"/>
        <v>0</v>
      </c>
      <c r="BG71" s="42">
        <f t="shared" si="720"/>
        <v>0</v>
      </c>
      <c r="BH71" s="42">
        <f t="shared" si="721"/>
        <v>0</v>
      </c>
      <c r="BI71" s="42">
        <f t="shared" si="722"/>
        <v>0</v>
      </c>
      <c r="BJ71" s="42">
        <f t="shared" si="723"/>
        <v>0</v>
      </c>
      <c r="BK71" s="42">
        <f t="shared" si="724"/>
        <v>0</v>
      </c>
      <c r="BL71" s="42">
        <f t="shared" si="725"/>
        <v>0</v>
      </c>
      <c r="BM71" s="42">
        <f t="shared" si="726"/>
        <v>0</v>
      </c>
      <c r="BN71" s="42">
        <f t="shared" si="727"/>
        <v>0</v>
      </c>
      <c r="BO71" s="42">
        <f t="shared" si="728"/>
        <v>0</v>
      </c>
      <c r="BP71" s="42">
        <f t="shared" si="729"/>
        <v>0</v>
      </c>
      <c r="BQ71" s="42">
        <f t="shared" si="730"/>
        <v>0</v>
      </c>
      <c r="BR71" s="42">
        <f t="shared" si="731"/>
        <v>0</v>
      </c>
      <c r="BS71" s="42">
        <f t="shared" si="732"/>
        <v>0</v>
      </c>
      <c r="BT71" s="42">
        <f t="shared" si="733"/>
        <v>0</v>
      </c>
      <c r="BU71" s="42">
        <f t="shared" si="734"/>
        <v>0</v>
      </c>
      <c r="BV71" s="42">
        <f t="shared" si="735"/>
        <v>0</v>
      </c>
      <c r="BW71" s="42">
        <f t="shared" si="736"/>
        <v>0</v>
      </c>
      <c r="BX71" s="42">
        <f t="shared" si="737"/>
        <v>0</v>
      </c>
      <c r="BY71" s="42">
        <f t="shared" si="738"/>
        <v>0</v>
      </c>
      <c r="BZ71" s="42">
        <f t="shared" si="739"/>
        <v>0</v>
      </c>
      <c r="CA71" s="42">
        <f t="shared" si="740"/>
        <v>0</v>
      </c>
      <c r="CB71" s="42">
        <f t="shared" si="741"/>
        <v>0</v>
      </c>
      <c r="CC71" s="42">
        <f t="shared" si="742"/>
        <v>0</v>
      </c>
      <c r="CD71" s="42">
        <f t="shared" si="743"/>
        <v>0</v>
      </c>
      <c r="CE71" s="42">
        <f t="shared" si="744"/>
        <v>0</v>
      </c>
      <c r="CF71" s="42">
        <f t="shared" si="745"/>
        <v>0</v>
      </c>
      <c r="CG71" s="42">
        <f t="shared" si="746"/>
        <v>0</v>
      </c>
      <c r="CH71" s="42">
        <f t="shared" si="747"/>
        <v>0</v>
      </c>
      <c r="CI71" s="42">
        <f t="shared" si="748"/>
        <v>0</v>
      </c>
      <c r="CJ71" s="42">
        <f t="shared" si="749"/>
        <v>0</v>
      </c>
      <c r="CK71" s="42">
        <f t="shared" si="750"/>
        <v>0</v>
      </c>
      <c r="CL71" s="42">
        <f t="shared" si="751"/>
        <v>0</v>
      </c>
      <c r="CM71" s="42">
        <f t="shared" si="752"/>
        <v>0</v>
      </c>
      <c r="CN71" s="42">
        <f t="shared" si="753"/>
        <v>0</v>
      </c>
      <c r="CO71" s="42">
        <f t="shared" si="754"/>
        <v>0</v>
      </c>
      <c r="CP71" s="42">
        <f t="shared" si="755"/>
        <v>0</v>
      </c>
      <c r="CQ71" s="42">
        <f t="shared" si="756"/>
        <v>0</v>
      </c>
      <c r="CR71" s="42">
        <f t="shared" si="757"/>
        <v>0</v>
      </c>
      <c r="CS71" s="42">
        <f t="shared" si="758"/>
        <v>0</v>
      </c>
      <c r="CT71" s="42">
        <f t="shared" si="759"/>
        <v>0</v>
      </c>
      <c r="CU71" s="42">
        <f t="shared" si="760"/>
        <v>0</v>
      </c>
      <c r="CV71" s="42">
        <f t="shared" si="761"/>
        <v>0</v>
      </c>
      <c r="CW71" s="42">
        <f t="shared" si="762"/>
        <v>0</v>
      </c>
      <c r="CX71" s="42">
        <f t="shared" si="763"/>
        <v>0</v>
      </c>
      <c r="CY71" s="42">
        <f t="shared" si="764"/>
        <v>0</v>
      </c>
      <c r="CZ71" s="42">
        <f t="shared" si="765"/>
        <v>0</v>
      </c>
      <c r="DA71" s="42">
        <f t="shared" si="766"/>
        <v>0</v>
      </c>
      <c r="DB71" s="42">
        <f t="shared" si="767"/>
        <v>0</v>
      </c>
      <c r="DC71" s="42">
        <f t="shared" si="768"/>
        <v>0</v>
      </c>
      <c r="DD71" s="42">
        <f t="shared" si="769"/>
        <v>0</v>
      </c>
      <c r="DE71" s="42">
        <f t="shared" si="770"/>
        <v>0</v>
      </c>
      <c r="DF71" s="42">
        <f t="shared" si="771"/>
        <v>0</v>
      </c>
      <c r="DG71" s="42">
        <f t="shared" si="772"/>
        <v>0</v>
      </c>
      <c r="DH71" s="42">
        <f t="shared" si="773"/>
        <v>0</v>
      </c>
      <c r="DI71" s="42">
        <f t="shared" si="774"/>
        <v>0</v>
      </c>
      <c r="DJ71" s="42">
        <f t="shared" si="775"/>
        <v>0</v>
      </c>
      <c r="DK71" s="42">
        <f t="shared" si="776"/>
        <v>0</v>
      </c>
      <c r="DL71" s="42">
        <f t="shared" si="777"/>
        <v>0</v>
      </c>
      <c r="DM71" s="42">
        <f t="shared" si="778"/>
        <v>0</v>
      </c>
      <c r="DN71" s="42">
        <f t="shared" si="779"/>
        <v>0</v>
      </c>
      <c r="DO71" s="42">
        <f t="shared" si="780"/>
        <v>0</v>
      </c>
      <c r="DP71" s="42">
        <f t="shared" si="781"/>
        <v>0</v>
      </c>
      <c r="DQ71" s="42">
        <f t="shared" si="782"/>
        <v>0</v>
      </c>
      <c r="DR71" s="42">
        <f t="shared" si="783"/>
        <v>0</v>
      </c>
      <c r="DS71" s="42">
        <f t="shared" si="784"/>
        <v>0</v>
      </c>
      <c r="DT71" s="42">
        <f t="shared" si="785"/>
        <v>0</v>
      </c>
      <c r="DU71" s="42">
        <f t="shared" si="786"/>
        <v>0</v>
      </c>
      <c r="DV71" s="42">
        <f t="shared" si="787"/>
        <v>0</v>
      </c>
      <c r="DW71" s="42">
        <f t="shared" si="788"/>
        <v>0</v>
      </c>
      <c r="DX71" s="42">
        <f t="shared" si="789"/>
        <v>0</v>
      </c>
      <c r="DY71" s="42">
        <f t="shared" si="790"/>
        <v>0</v>
      </c>
      <c r="DZ71" s="42">
        <f t="shared" si="791"/>
        <v>0</v>
      </c>
      <c r="EA71" s="42">
        <f t="shared" si="792"/>
        <v>0</v>
      </c>
      <c r="EB71" s="42">
        <f t="shared" si="793"/>
        <v>0</v>
      </c>
      <c r="EC71" s="42">
        <f t="shared" si="794"/>
        <v>0</v>
      </c>
      <c r="ED71" s="42">
        <f t="shared" si="795"/>
        <v>0</v>
      </c>
      <c r="EE71" s="42">
        <f t="shared" si="796"/>
        <v>0</v>
      </c>
      <c r="EF71" s="42">
        <f t="shared" si="797"/>
        <v>0</v>
      </c>
      <c r="EG71" s="42">
        <f t="shared" si="798"/>
        <v>0</v>
      </c>
      <c r="EH71" s="42">
        <f t="shared" si="799"/>
        <v>0</v>
      </c>
      <c r="EI71" s="42">
        <f t="shared" si="800"/>
        <v>0</v>
      </c>
      <c r="EJ71" s="42">
        <f t="shared" si="801"/>
        <v>0</v>
      </c>
      <c r="EK71" s="42">
        <f t="shared" si="802"/>
        <v>0</v>
      </c>
      <c r="EL71" s="42">
        <f t="shared" si="803"/>
        <v>0</v>
      </c>
      <c r="EM71" s="42">
        <f t="shared" si="804"/>
        <v>0</v>
      </c>
      <c r="EN71" s="42">
        <f t="shared" si="805"/>
        <v>0</v>
      </c>
      <c r="EO71" s="42">
        <f t="shared" si="806"/>
        <v>0</v>
      </c>
      <c r="EP71" s="42">
        <f t="shared" si="807"/>
        <v>0</v>
      </c>
      <c r="EQ71" s="42">
        <f t="shared" si="808"/>
        <v>0</v>
      </c>
      <c r="ER71" s="42">
        <f t="shared" si="809"/>
        <v>0</v>
      </c>
      <c r="ES71" s="42">
        <f t="shared" si="810"/>
        <v>0</v>
      </c>
      <c r="ET71" s="42">
        <f t="shared" si="811"/>
        <v>0</v>
      </c>
      <c r="EU71" s="42">
        <f t="shared" si="812"/>
        <v>0</v>
      </c>
      <c r="EV71" s="42">
        <f t="shared" si="813"/>
        <v>0</v>
      </c>
      <c r="EW71" s="42">
        <f t="shared" si="814"/>
        <v>0</v>
      </c>
      <c r="EX71" s="42">
        <f t="shared" si="815"/>
        <v>0</v>
      </c>
      <c r="EY71" s="42">
        <f t="shared" si="816"/>
        <v>0</v>
      </c>
      <c r="EZ71" s="42"/>
      <c r="FA71" s="42" t="str">
        <f t="shared" si="817"/>
        <v>Ноль</v>
      </c>
      <c r="FB71" s="42" t="str">
        <f t="shared" si="818"/>
        <v>Ноль</v>
      </c>
      <c r="FC71" s="42"/>
      <c r="FD71" s="42">
        <f t="shared" si="819"/>
        <v>0</v>
      </c>
      <c r="FE71" s="42" t="e">
        <f>IF(T71=#REF!,IF(J71&lt;#REF!,#REF!,FI71),#REF!)</f>
        <v>#REF!</v>
      </c>
      <c r="FF71" s="42" t="e">
        <f>IF(T71=#REF!,IF(J71&lt;#REF!,0,1))</f>
        <v>#REF!</v>
      </c>
      <c r="FG71" s="42" t="e">
        <f>IF(AND(FD71&gt;=21,FD71&lt;&gt;0),FD71,IF(T71&lt;#REF!,"СТОП",FE71+FF71))</f>
        <v>#REF!</v>
      </c>
      <c r="FH71" s="42"/>
      <c r="FI71" s="42">
        <v>15</v>
      </c>
      <c r="FJ71" s="42">
        <v>16</v>
      </c>
      <c r="FK71" s="42"/>
      <c r="FL71" s="44">
        <f t="shared" si="820"/>
        <v>0</v>
      </c>
      <c r="FM71" s="44">
        <f t="shared" si="821"/>
        <v>0</v>
      </c>
      <c r="FN71" s="44">
        <f t="shared" si="822"/>
        <v>0</v>
      </c>
      <c r="FO71" s="44">
        <f t="shared" si="823"/>
        <v>0</v>
      </c>
      <c r="FP71" s="44">
        <f t="shared" si="824"/>
        <v>0</v>
      </c>
      <c r="FQ71" s="44">
        <f t="shared" si="825"/>
        <v>0</v>
      </c>
      <c r="FR71" s="44">
        <f t="shared" si="826"/>
        <v>0</v>
      </c>
      <c r="FS71" s="44">
        <f t="shared" si="827"/>
        <v>0</v>
      </c>
      <c r="FT71" s="44">
        <f t="shared" si="828"/>
        <v>0</v>
      </c>
      <c r="FU71" s="44">
        <f t="shared" si="829"/>
        <v>0</v>
      </c>
      <c r="FV71" s="44">
        <f t="shared" si="830"/>
        <v>0</v>
      </c>
      <c r="FW71" s="44">
        <f t="shared" si="831"/>
        <v>0</v>
      </c>
      <c r="FX71" s="44">
        <f t="shared" si="832"/>
        <v>0</v>
      </c>
      <c r="FY71" s="44">
        <f t="shared" si="833"/>
        <v>0</v>
      </c>
      <c r="FZ71" s="44">
        <f t="shared" si="834"/>
        <v>0</v>
      </c>
      <c r="GA71" s="44">
        <f t="shared" si="835"/>
        <v>0</v>
      </c>
      <c r="GB71" s="44">
        <f t="shared" si="836"/>
        <v>0</v>
      </c>
      <c r="GC71" s="44">
        <f t="shared" si="837"/>
        <v>0</v>
      </c>
      <c r="GD71" s="44">
        <f t="shared" si="838"/>
        <v>0</v>
      </c>
      <c r="GE71" s="44">
        <f t="shared" si="839"/>
        <v>0</v>
      </c>
      <c r="GF71" s="44">
        <f t="shared" si="840"/>
        <v>0</v>
      </c>
      <c r="GG71" s="44">
        <f t="shared" si="841"/>
        <v>0</v>
      </c>
      <c r="GH71" s="44">
        <f t="shared" si="842"/>
        <v>0</v>
      </c>
      <c r="GI71" s="44">
        <f t="shared" si="843"/>
        <v>0</v>
      </c>
      <c r="GJ71" s="44">
        <f t="shared" si="844"/>
        <v>0</v>
      </c>
      <c r="GK71" s="44">
        <f t="shared" si="845"/>
        <v>0</v>
      </c>
      <c r="GL71" s="44">
        <f t="shared" si="846"/>
        <v>0</v>
      </c>
      <c r="GM71" s="44">
        <f t="shared" si="847"/>
        <v>0</v>
      </c>
      <c r="GN71" s="44">
        <f t="shared" si="848"/>
        <v>0</v>
      </c>
      <c r="GO71" s="44">
        <f t="shared" si="849"/>
        <v>0</v>
      </c>
      <c r="GP71" s="44">
        <f t="shared" si="850"/>
        <v>0</v>
      </c>
      <c r="GQ71" s="44">
        <f t="shared" si="851"/>
        <v>0</v>
      </c>
      <c r="GR71" s="44">
        <f t="shared" si="852"/>
        <v>0</v>
      </c>
      <c r="GS71" s="44">
        <f t="shared" si="853"/>
        <v>0</v>
      </c>
      <c r="GT71" s="44">
        <f t="shared" si="854"/>
        <v>0</v>
      </c>
      <c r="GU71" s="44">
        <f t="shared" si="855"/>
        <v>0</v>
      </c>
      <c r="GV71" s="44">
        <f t="shared" si="856"/>
        <v>0</v>
      </c>
      <c r="GW71" s="44">
        <f t="shared" si="857"/>
        <v>0</v>
      </c>
      <c r="GX71" s="44">
        <f t="shared" si="858"/>
        <v>0</v>
      </c>
      <c r="GY71" s="44">
        <f t="shared" si="859"/>
        <v>0</v>
      </c>
      <c r="GZ71" s="44">
        <f t="shared" si="860"/>
        <v>0</v>
      </c>
      <c r="HA71" s="44">
        <f t="shared" si="861"/>
        <v>0</v>
      </c>
      <c r="HB71" s="44">
        <f t="shared" si="862"/>
        <v>0</v>
      </c>
      <c r="HC71" s="44">
        <f t="shared" si="863"/>
        <v>0</v>
      </c>
      <c r="HD71" s="44">
        <f t="shared" si="864"/>
        <v>0</v>
      </c>
      <c r="HE71" s="44">
        <f t="shared" si="865"/>
        <v>0</v>
      </c>
      <c r="HF71" s="44">
        <f t="shared" si="866"/>
        <v>0</v>
      </c>
      <c r="HG71" s="44">
        <f t="shared" si="867"/>
        <v>0</v>
      </c>
      <c r="HH71" s="44">
        <f t="shared" si="868"/>
        <v>0</v>
      </c>
      <c r="HI71" s="44">
        <f t="shared" si="869"/>
        <v>0</v>
      </c>
      <c r="HJ71" s="44">
        <f t="shared" si="870"/>
        <v>0</v>
      </c>
      <c r="HK71" s="44">
        <f t="shared" si="871"/>
        <v>0</v>
      </c>
      <c r="HL71" s="44">
        <f t="shared" si="872"/>
        <v>0</v>
      </c>
      <c r="HM71" s="44">
        <f t="shared" si="873"/>
        <v>0</v>
      </c>
      <c r="HN71" s="44">
        <f t="shared" si="874"/>
        <v>0</v>
      </c>
      <c r="HO71" s="44">
        <f t="shared" si="875"/>
        <v>0</v>
      </c>
      <c r="HP71" s="44">
        <f t="shared" si="876"/>
        <v>0</v>
      </c>
      <c r="HQ71" s="44">
        <f t="shared" si="877"/>
        <v>0</v>
      </c>
      <c r="HR71" s="44">
        <f t="shared" si="878"/>
        <v>0</v>
      </c>
      <c r="HS71" s="44">
        <f t="shared" si="879"/>
        <v>0</v>
      </c>
      <c r="HT71" s="44">
        <f t="shared" si="880"/>
        <v>0</v>
      </c>
      <c r="HU71" s="44">
        <f t="shared" si="881"/>
        <v>0</v>
      </c>
      <c r="HV71" s="44">
        <f t="shared" si="882"/>
        <v>0</v>
      </c>
      <c r="HW71" s="44">
        <f t="shared" si="883"/>
        <v>0</v>
      </c>
      <c r="HX71" s="44">
        <f t="shared" si="884"/>
        <v>0</v>
      </c>
      <c r="HY71" s="44">
        <f t="shared" si="885"/>
        <v>0</v>
      </c>
      <c r="HZ71" s="44">
        <f t="shared" si="886"/>
        <v>0</v>
      </c>
      <c r="IA71" s="44">
        <f t="shared" si="887"/>
        <v>0</v>
      </c>
      <c r="IB71" s="44">
        <f t="shared" si="888"/>
        <v>0</v>
      </c>
      <c r="IC71" s="44">
        <f t="shared" si="889"/>
        <v>0</v>
      </c>
      <c r="ID71" s="44">
        <f t="shared" si="890"/>
        <v>0</v>
      </c>
      <c r="IE71" s="44">
        <f t="shared" si="891"/>
        <v>0</v>
      </c>
      <c r="IF71" s="44">
        <f t="shared" si="892"/>
        <v>0</v>
      </c>
      <c r="IG71" s="44">
        <f t="shared" si="893"/>
        <v>0</v>
      </c>
      <c r="IH71" s="44">
        <f t="shared" si="894"/>
        <v>0</v>
      </c>
      <c r="II71" s="44">
        <f t="shared" si="895"/>
        <v>0</v>
      </c>
      <c r="IJ71" s="44">
        <f t="shared" si="896"/>
        <v>0</v>
      </c>
      <c r="IK71" s="44">
        <f t="shared" si="897"/>
        <v>0</v>
      </c>
      <c r="IL71" s="44">
        <f t="shared" si="898"/>
        <v>0</v>
      </c>
      <c r="IM71" s="44">
        <f t="shared" si="899"/>
        <v>0</v>
      </c>
      <c r="IN71" s="44">
        <f t="shared" si="900"/>
        <v>0</v>
      </c>
      <c r="IO71" s="44">
        <f t="shared" si="901"/>
        <v>0</v>
      </c>
      <c r="IP71" s="44">
        <f t="shared" si="902"/>
        <v>0</v>
      </c>
      <c r="IQ71" s="44">
        <f t="shared" si="903"/>
        <v>0</v>
      </c>
      <c r="IR71" s="44">
        <f t="shared" si="904"/>
        <v>0</v>
      </c>
      <c r="IS71" s="44">
        <f t="shared" si="905"/>
        <v>0</v>
      </c>
      <c r="IT71" s="44">
        <f t="shared" si="906"/>
        <v>0</v>
      </c>
      <c r="IU71" s="44">
        <f t="shared" si="907"/>
        <v>0</v>
      </c>
      <c r="IV71" s="44">
        <f t="shared" si="908"/>
        <v>0</v>
      </c>
    </row>
    <row r="72" spans="1:256" s="3" customFormat="1" ht="101.25" customHeight="1" thickBot="1">
      <c r="A72" s="55">
        <v>9</v>
      </c>
      <c r="B72" s="68">
        <v>14</v>
      </c>
      <c r="C72" s="93" t="s">
        <v>196</v>
      </c>
      <c r="D72" s="58" t="s">
        <v>26</v>
      </c>
      <c r="E72" s="59" t="s">
        <v>197</v>
      </c>
      <c r="F72" s="60" t="s">
        <v>40</v>
      </c>
      <c r="G72" s="58" t="s">
        <v>49</v>
      </c>
      <c r="H72" s="46"/>
      <c r="I72" s="85"/>
      <c r="J72" s="45"/>
      <c r="K72" s="85"/>
      <c r="L72" s="46"/>
      <c r="M72" s="85"/>
      <c r="N72" s="45"/>
      <c r="O72" s="85"/>
      <c r="P72" s="46">
        <v>2</v>
      </c>
      <c r="Q72" s="85">
        <f t="shared" si="681"/>
        <v>22</v>
      </c>
      <c r="R72" s="45">
        <v>4</v>
      </c>
      <c r="S72" s="85">
        <f t="shared" si="682"/>
        <v>18</v>
      </c>
      <c r="T72" s="38">
        <f t="shared" si="683"/>
        <v>40</v>
      </c>
      <c r="U72" s="41"/>
      <c r="V72" s="42"/>
      <c r="W72" s="43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</row>
    <row r="73" spans="1:256" s="3" customFormat="1" ht="101.25" customHeight="1" thickBot="1">
      <c r="A73" s="61">
        <v>10</v>
      </c>
      <c r="B73" s="68">
        <v>505</v>
      </c>
      <c r="C73" s="66" t="s">
        <v>161</v>
      </c>
      <c r="D73" s="58" t="s">
        <v>28</v>
      </c>
      <c r="E73" s="59" t="s">
        <v>59</v>
      </c>
      <c r="F73" s="60" t="s">
        <v>40</v>
      </c>
      <c r="G73" s="58" t="s">
        <v>44</v>
      </c>
      <c r="H73" s="46" t="s">
        <v>55</v>
      </c>
      <c r="I73" s="85">
        <f>IF(AND(H73&lt;=20,H73&gt;=1),IF(H73=1,25,IF(H73=2,22,IF(H73=3,20,IF(H73=4,18,21-H73)))),0)</f>
        <v>0</v>
      </c>
      <c r="J73" s="45" t="s">
        <v>55</v>
      </c>
      <c r="K73" s="85">
        <f>IF(AND(J73&lt;=20,J73&gt;=1),IF(J73=1,25,IF(J73=2,22,IF(J73=3,20,IF(J73=4,18,21-J73)))),0)</f>
        <v>0</v>
      </c>
      <c r="L73" s="46">
        <v>3</v>
      </c>
      <c r="M73" s="85">
        <f>IF(AND(L73&lt;=20,L73&gt;=1),IF(L73=1,25,IF(L73=2,22,IF(L73=3,20,IF(L73=4,18,21-L73)))),0)</f>
        <v>20</v>
      </c>
      <c r="N73" s="45">
        <v>3</v>
      </c>
      <c r="O73" s="85">
        <f>IF(AND(N73&lt;=20,N73&gt;=1),IF(N73=1,25,IF(N73=2,22,IF(N73=3,20,IF(N73=4,18,21-N73)))),0)</f>
        <v>20</v>
      </c>
      <c r="P73" s="46"/>
      <c r="Q73" s="85">
        <f t="shared" si="681"/>
        <v>0</v>
      </c>
      <c r="R73" s="45"/>
      <c r="S73" s="85">
        <f t="shared" si="682"/>
        <v>0</v>
      </c>
      <c r="T73" s="38">
        <f t="shared" si="683"/>
        <v>40</v>
      </c>
      <c r="U73" s="41">
        <f t="shared" si="684"/>
        <v>0</v>
      </c>
      <c r="V73" s="42"/>
      <c r="W73" s="43"/>
      <c r="X73" s="42">
        <f t="shared" si="685"/>
        <v>0</v>
      </c>
      <c r="Y73" s="42">
        <f t="shared" si="686"/>
        <v>0</v>
      </c>
      <c r="Z73" s="42">
        <f t="shared" si="687"/>
        <v>0</v>
      </c>
      <c r="AA73" s="42">
        <f t="shared" si="688"/>
        <v>0</v>
      </c>
      <c r="AB73" s="42">
        <f t="shared" si="689"/>
        <v>0</v>
      </c>
      <c r="AC73" s="42">
        <f t="shared" si="690"/>
        <v>0</v>
      </c>
      <c r="AD73" s="42">
        <f t="shared" si="691"/>
        <v>0</v>
      </c>
      <c r="AE73" s="42">
        <f t="shared" si="692"/>
        <v>0</v>
      </c>
      <c r="AF73" s="42">
        <f t="shared" si="693"/>
        <v>0</v>
      </c>
      <c r="AG73" s="42">
        <f t="shared" si="694"/>
        <v>0</v>
      </c>
      <c r="AH73" s="42">
        <f t="shared" si="695"/>
        <v>0</v>
      </c>
      <c r="AI73" s="42">
        <f t="shared" si="696"/>
        <v>0</v>
      </c>
      <c r="AJ73" s="42">
        <f t="shared" si="697"/>
        <v>0</v>
      </c>
      <c r="AK73" s="42">
        <f t="shared" si="698"/>
        <v>0</v>
      </c>
      <c r="AL73" s="42">
        <f t="shared" si="699"/>
        <v>0</v>
      </c>
      <c r="AM73" s="42">
        <f t="shared" si="700"/>
        <v>0</v>
      </c>
      <c r="AN73" s="42">
        <f t="shared" si="701"/>
        <v>0</v>
      </c>
      <c r="AO73" s="42">
        <f t="shared" si="702"/>
        <v>0</v>
      </c>
      <c r="AP73" s="42">
        <f t="shared" si="703"/>
        <v>0</v>
      </c>
      <c r="AQ73" s="42">
        <f t="shared" si="704"/>
        <v>0</v>
      </c>
      <c r="AR73" s="42">
        <f t="shared" si="705"/>
        <v>0</v>
      </c>
      <c r="AS73" s="42">
        <f t="shared" si="706"/>
        <v>0</v>
      </c>
      <c r="AT73" s="42">
        <f t="shared" si="707"/>
        <v>0</v>
      </c>
      <c r="AU73" s="42">
        <f t="shared" si="708"/>
        <v>0</v>
      </c>
      <c r="AV73" s="42">
        <f t="shared" si="709"/>
        <v>0</v>
      </c>
      <c r="AW73" s="42">
        <f t="shared" si="710"/>
        <v>0</v>
      </c>
      <c r="AX73" s="42">
        <f t="shared" si="711"/>
        <v>0</v>
      </c>
      <c r="AY73" s="42">
        <f t="shared" si="712"/>
        <v>0</v>
      </c>
      <c r="AZ73" s="42">
        <f t="shared" si="713"/>
        <v>0</v>
      </c>
      <c r="BA73" s="42">
        <f t="shared" si="714"/>
        <v>0</v>
      </c>
      <c r="BB73" s="42">
        <f t="shared" si="715"/>
        <v>0</v>
      </c>
      <c r="BC73" s="42">
        <f t="shared" si="716"/>
        <v>0</v>
      </c>
      <c r="BD73" s="42">
        <f t="shared" si="717"/>
        <v>0</v>
      </c>
      <c r="BE73" s="42">
        <f t="shared" si="718"/>
        <v>0</v>
      </c>
      <c r="BF73" s="42">
        <f t="shared" si="719"/>
        <v>0</v>
      </c>
      <c r="BG73" s="42">
        <f t="shared" si="720"/>
        <v>0</v>
      </c>
      <c r="BH73" s="42">
        <f t="shared" si="721"/>
        <v>0</v>
      </c>
      <c r="BI73" s="42">
        <f t="shared" si="722"/>
        <v>0</v>
      </c>
      <c r="BJ73" s="42">
        <f t="shared" si="723"/>
        <v>0</v>
      </c>
      <c r="BK73" s="42">
        <f t="shared" si="724"/>
        <v>0</v>
      </c>
      <c r="BL73" s="42">
        <f t="shared" si="725"/>
        <v>0</v>
      </c>
      <c r="BM73" s="42">
        <f t="shared" si="726"/>
        <v>0</v>
      </c>
      <c r="BN73" s="42">
        <f t="shared" si="727"/>
        <v>0</v>
      </c>
      <c r="BO73" s="42">
        <f t="shared" si="728"/>
        <v>0</v>
      </c>
      <c r="BP73" s="42">
        <f t="shared" si="729"/>
        <v>0</v>
      </c>
      <c r="BQ73" s="42">
        <f t="shared" si="730"/>
        <v>0</v>
      </c>
      <c r="BR73" s="42">
        <f t="shared" si="731"/>
        <v>0</v>
      </c>
      <c r="BS73" s="42">
        <f t="shared" si="732"/>
        <v>0</v>
      </c>
      <c r="BT73" s="42">
        <f t="shared" si="733"/>
        <v>0</v>
      </c>
      <c r="BU73" s="42">
        <f t="shared" si="734"/>
        <v>0</v>
      </c>
      <c r="BV73" s="42">
        <f t="shared" si="735"/>
        <v>0</v>
      </c>
      <c r="BW73" s="42">
        <f t="shared" si="736"/>
        <v>0</v>
      </c>
      <c r="BX73" s="42">
        <f t="shared" si="737"/>
        <v>0</v>
      </c>
      <c r="BY73" s="42">
        <f t="shared" si="738"/>
        <v>0</v>
      </c>
      <c r="BZ73" s="42">
        <f t="shared" si="739"/>
        <v>0</v>
      </c>
      <c r="CA73" s="42">
        <f t="shared" si="740"/>
        <v>0</v>
      </c>
      <c r="CB73" s="42">
        <f t="shared" si="741"/>
        <v>0</v>
      </c>
      <c r="CC73" s="42">
        <f t="shared" si="742"/>
        <v>0</v>
      </c>
      <c r="CD73" s="42">
        <f t="shared" si="743"/>
        <v>0</v>
      </c>
      <c r="CE73" s="42">
        <f t="shared" si="744"/>
        <v>0</v>
      </c>
      <c r="CF73" s="42">
        <f t="shared" si="745"/>
        <v>0</v>
      </c>
      <c r="CG73" s="42">
        <f t="shared" si="746"/>
        <v>0</v>
      </c>
      <c r="CH73" s="42">
        <f t="shared" si="747"/>
        <v>0</v>
      </c>
      <c r="CI73" s="42">
        <f t="shared" si="748"/>
        <v>0</v>
      </c>
      <c r="CJ73" s="42">
        <f t="shared" si="749"/>
        <v>0</v>
      </c>
      <c r="CK73" s="42">
        <f t="shared" si="750"/>
        <v>0</v>
      </c>
      <c r="CL73" s="42">
        <f t="shared" si="751"/>
        <v>0</v>
      </c>
      <c r="CM73" s="42">
        <f t="shared" si="752"/>
        <v>0</v>
      </c>
      <c r="CN73" s="42">
        <f t="shared" si="753"/>
        <v>0</v>
      </c>
      <c r="CO73" s="42">
        <f t="shared" si="754"/>
        <v>0</v>
      </c>
      <c r="CP73" s="42">
        <f t="shared" si="755"/>
        <v>0</v>
      </c>
      <c r="CQ73" s="42">
        <f t="shared" si="756"/>
        <v>0</v>
      </c>
      <c r="CR73" s="42">
        <f t="shared" si="757"/>
        <v>0</v>
      </c>
      <c r="CS73" s="42">
        <f t="shared" si="758"/>
        <v>0</v>
      </c>
      <c r="CT73" s="42">
        <f t="shared" si="759"/>
        <v>0</v>
      </c>
      <c r="CU73" s="42">
        <f t="shared" si="760"/>
        <v>0</v>
      </c>
      <c r="CV73" s="42">
        <f t="shared" si="761"/>
        <v>0</v>
      </c>
      <c r="CW73" s="42">
        <f t="shared" si="762"/>
        <v>0</v>
      </c>
      <c r="CX73" s="42">
        <f t="shared" si="763"/>
        <v>0</v>
      </c>
      <c r="CY73" s="42">
        <f t="shared" si="764"/>
        <v>0</v>
      </c>
      <c r="CZ73" s="42">
        <f t="shared" si="765"/>
        <v>0</v>
      </c>
      <c r="DA73" s="42">
        <f t="shared" si="766"/>
        <v>0</v>
      </c>
      <c r="DB73" s="42">
        <f t="shared" si="767"/>
        <v>0</v>
      </c>
      <c r="DC73" s="42">
        <f t="shared" si="768"/>
        <v>0</v>
      </c>
      <c r="DD73" s="42">
        <f t="shared" si="769"/>
        <v>0</v>
      </c>
      <c r="DE73" s="42">
        <f t="shared" si="770"/>
        <v>0</v>
      </c>
      <c r="DF73" s="42">
        <f t="shared" si="771"/>
        <v>0</v>
      </c>
      <c r="DG73" s="42">
        <f t="shared" si="772"/>
        <v>0</v>
      </c>
      <c r="DH73" s="42">
        <f t="shared" si="773"/>
        <v>0</v>
      </c>
      <c r="DI73" s="42">
        <f t="shared" si="774"/>
        <v>0</v>
      </c>
      <c r="DJ73" s="42">
        <f t="shared" si="775"/>
        <v>0</v>
      </c>
      <c r="DK73" s="42">
        <f t="shared" si="776"/>
        <v>0</v>
      </c>
      <c r="DL73" s="42">
        <f t="shared" si="777"/>
        <v>0</v>
      </c>
      <c r="DM73" s="42">
        <f t="shared" si="778"/>
        <v>0</v>
      </c>
      <c r="DN73" s="42">
        <f t="shared" si="779"/>
        <v>0</v>
      </c>
      <c r="DO73" s="42">
        <f t="shared" si="780"/>
        <v>0</v>
      </c>
      <c r="DP73" s="42">
        <f t="shared" si="781"/>
        <v>0</v>
      </c>
      <c r="DQ73" s="42">
        <f t="shared" si="782"/>
        <v>0</v>
      </c>
      <c r="DR73" s="42">
        <f t="shared" si="783"/>
        <v>0</v>
      </c>
      <c r="DS73" s="42">
        <f t="shared" si="784"/>
        <v>0</v>
      </c>
      <c r="DT73" s="42">
        <f t="shared" si="785"/>
        <v>0</v>
      </c>
      <c r="DU73" s="42">
        <f t="shared" si="786"/>
        <v>0</v>
      </c>
      <c r="DV73" s="42">
        <f t="shared" si="787"/>
        <v>0</v>
      </c>
      <c r="DW73" s="42">
        <f t="shared" si="788"/>
        <v>0</v>
      </c>
      <c r="DX73" s="42">
        <f t="shared" si="789"/>
        <v>0</v>
      </c>
      <c r="DY73" s="42">
        <f t="shared" si="790"/>
        <v>0</v>
      </c>
      <c r="DZ73" s="42">
        <f t="shared" si="791"/>
        <v>0</v>
      </c>
      <c r="EA73" s="42">
        <f t="shared" si="792"/>
        <v>0</v>
      </c>
      <c r="EB73" s="42">
        <f t="shared" si="793"/>
        <v>0</v>
      </c>
      <c r="EC73" s="42">
        <f t="shared" si="794"/>
        <v>0</v>
      </c>
      <c r="ED73" s="42">
        <f t="shared" si="795"/>
        <v>0</v>
      </c>
      <c r="EE73" s="42">
        <f t="shared" si="796"/>
        <v>0</v>
      </c>
      <c r="EF73" s="42">
        <f t="shared" si="797"/>
        <v>0</v>
      </c>
      <c r="EG73" s="42">
        <f t="shared" si="798"/>
        <v>0</v>
      </c>
      <c r="EH73" s="42">
        <f t="shared" si="799"/>
        <v>0</v>
      </c>
      <c r="EI73" s="42">
        <f t="shared" si="800"/>
        <v>0</v>
      </c>
      <c r="EJ73" s="42">
        <f t="shared" si="801"/>
        <v>0</v>
      </c>
      <c r="EK73" s="42">
        <f t="shared" si="802"/>
        <v>0</v>
      </c>
      <c r="EL73" s="42">
        <f t="shared" si="803"/>
        <v>0</v>
      </c>
      <c r="EM73" s="42">
        <f t="shared" si="804"/>
        <v>0</v>
      </c>
      <c r="EN73" s="42">
        <f t="shared" si="805"/>
        <v>0</v>
      </c>
      <c r="EO73" s="42">
        <f t="shared" si="806"/>
        <v>0</v>
      </c>
      <c r="EP73" s="42">
        <f t="shared" si="807"/>
        <v>0</v>
      </c>
      <c r="EQ73" s="42">
        <f t="shared" si="808"/>
        <v>0</v>
      </c>
      <c r="ER73" s="42">
        <f t="shared" si="809"/>
        <v>0</v>
      </c>
      <c r="ES73" s="42">
        <f t="shared" si="810"/>
        <v>0</v>
      </c>
      <c r="ET73" s="42">
        <f t="shared" si="811"/>
        <v>0</v>
      </c>
      <c r="EU73" s="42">
        <f t="shared" si="812"/>
        <v>0</v>
      </c>
      <c r="EV73" s="42">
        <f t="shared" si="813"/>
        <v>0</v>
      </c>
      <c r="EW73" s="42">
        <f t="shared" si="814"/>
        <v>0</v>
      </c>
      <c r="EX73" s="42">
        <f t="shared" si="815"/>
        <v>0</v>
      </c>
      <c r="EY73" s="42">
        <f t="shared" si="816"/>
        <v>0</v>
      </c>
      <c r="EZ73" s="42"/>
      <c r="FA73" s="42" t="str">
        <f t="shared" si="817"/>
        <v>-</v>
      </c>
      <c r="FB73" s="42" t="str">
        <f t="shared" si="818"/>
        <v>-</v>
      </c>
      <c r="FC73" s="42"/>
      <c r="FD73" s="42">
        <f t="shared" si="819"/>
        <v>0</v>
      </c>
      <c r="FE73" s="42" t="e">
        <f>IF(T73=#REF!,IF(J73&lt;#REF!,#REF!,FI73),#REF!)</f>
        <v>#REF!</v>
      </c>
      <c r="FF73" s="42" t="e">
        <f>IF(T73=#REF!,IF(J73&lt;#REF!,0,1))</f>
        <v>#REF!</v>
      </c>
      <c r="FG73" s="42" t="e">
        <f>IF(AND(FD73&gt;=21,FD73&lt;&gt;0),FD73,IF(T73&lt;#REF!,"СТОП",FE73+FF73))</f>
        <v>#REF!</v>
      </c>
      <c r="FH73" s="42"/>
      <c r="FI73" s="42">
        <v>15</v>
      </c>
      <c r="FJ73" s="42">
        <v>16</v>
      </c>
      <c r="FK73" s="42"/>
      <c r="FL73" s="44">
        <f t="shared" si="820"/>
        <v>0</v>
      </c>
      <c r="FM73" s="44">
        <f t="shared" si="821"/>
        <v>0</v>
      </c>
      <c r="FN73" s="44">
        <f t="shared" si="822"/>
        <v>0</v>
      </c>
      <c r="FO73" s="44">
        <f t="shared" si="823"/>
        <v>0</v>
      </c>
      <c r="FP73" s="44">
        <f t="shared" si="824"/>
        <v>0</v>
      </c>
      <c r="FQ73" s="44">
        <f t="shared" si="825"/>
        <v>0</v>
      </c>
      <c r="FR73" s="44">
        <f t="shared" si="826"/>
        <v>0</v>
      </c>
      <c r="FS73" s="44">
        <f t="shared" si="827"/>
        <v>0</v>
      </c>
      <c r="FT73" s="44">
        <f t="shared" si="828"/>
        <v>0</v>
      </c>
      <c r="FU73" s="44">
        <f t="shared" si="829"/>
        <v>0</v>
      </c>
      <c r="FV73" s="44">
        <f t="shared" si="830"/>
        <v>0</v>
      </c>
      <c r="FW73" s="44">
        <f t="shared" si="831"/>
        <v>0</v>
      </c>
      <c r="FX73" s="44">
        <f t="shared" si="832"/>
        <v>0</v>
      </c>
      <c r="FY73" s="44">
        <f t="shared" si="833"/>
        <v>0</v>
      </c>
      <c r="FZ73" s="44">
        <f t="shared" si="834"/>
        <v>0</v>
      </c>
      <c r="GA73" s="44">
        <f t="shared" si="835"/>
        <v>0</v>
      </c>
      <c r="GB73" s="44">
        <f t="shared" si="836"/>
        <v>0</v>
      </c>
      <c r="GC73" s="44">
        <f t="shared" si="837"/>
        <v>0</v>
      </c>
      <c r="GD73" s="44">
        <f t="shared" si="838"/>
        <v>0</v>
      </c>
      <c r="GE73" s="44">
        <f t="shared" si="839"/>
        <v>0</v>
      </c>
      <c r="GF73" s="44">
        <f t="shared" si="840"/>
        <v>0</v>
      </c>
      <c r="GG73" s="44">
        <f t="shared" si="841"/>
        <v>0</v>
      </c>
      <c r="GH73" s="44">
        <f t="shared" si="842"/>
        <v>0</v>
      </c>
      <c r="GI73" s="44">
        <f t="shared" si="843"/>
        <v>0</v>
      </c>
      <c r="GJ73" s="44">
        <f t="shared" si="844"/>
        <v>0</v>
      </c>
      <c r="GK73" s="44">
        <f t="shared" si="845"/>
        <v>0</v>
      </c>
      <c r="GL73" s="44">
        <f t="shared" si="846"/>
        <v>0</v>
      </c>
      <c r="GM73" s="44">
        <f t="shared" si="847"/>
        <v>0</v>
      </c>
      <c r="GN73" s="44">
        <f t="shared" si="848"/>
        <v>0</v>
      </c>
      <c r="GO73" s="44">
        <f t="shared" si="849"/>
        <v>0</v>
      </c>
      <c r="GP73" s="44">
        <f t="shared" si="850"/>
        <v>0</v>
      </c>
      <c r="GQ73" s="44">
        <f t="shared" si="851"/>
        <v>0</v>
      </c>
      <c r="GR73" s="44">
        <f t="shared" si="852"/>
        <v>0</v>
      </c>
      <c r="GS73" s="44">
        <f t="shared" si="853"/>
        <v>0</v>
      </c>
      <c r="GT73" s="44">
        <f t="shared" si="854"/>
        <v>0</v>
      </c>
      <c r="GU73" s="44">
        <f t="shared" si="855"/>
        <v>0</v>
      </c>
      <c r="GV73" s="44">
        <f t="shared" si="856"/>
        <v>0</v>
      </c>
      <c r="GW73" s="44">
        <f t="shared" si="857"/>
        <v>0</v>
      </c>
      <c r="GX73" s="44">
        <f t="shared" si="858"/>
        <v>0</v>
      </c>
      <c r="GY73" s="44">
        <f t="shared" si="859"/>
        <v>0</v>
      </c>
      <c r="GZ73" s="44">
        <f t="shared" si="860"/>
        <v>0</v>
      </c>
      <c r="HA73" s="44">
        <f t="shared" si="861"/>
        <v>0</v>
      </c>
      <c r="HB73" s="44">
        <f t="shared" si="862"/>
        <v>0</v>
      </c>
      <c r="HC73" s="44">
        <f t="shared" si="863"/>
        <v>0</v>
      </c>
      <c r="HD73" s="44">
        <f t="shared" si="864"/>
        <v>0</v>
      </c>
      <c r="HE73" s="44">
        <f t="shared" si="865"/>
        <v>0</v>
      </c>
      <c r="HF73" s="44">
        <f t="shared" si="866"/>
        <v>0</v>
      </c>
      <c r="HG73" s="44">
        <f t="shared" si="867"/>
        <v>0</v>
      </c>
      <c r="HH73" s="44">
        <f t="shared" si="868"/>
        <v>0</v>
      </c>
      <c r="HI73" s="44">
        <f t="shared" si="869"/>
        <v>0</v>
      </c>
      <c r="HJ73" s="44">
        <f t="shared" si="870"/>
        <v>0</v>
      </c>
      <c r="HK73" s="44">
        <f t="shared" si="871"/>
        <v>0</v>
      </c>
      <c r="HL73" s="44">
        <f t="shared" si="872"/>
        <v>0</v>
      </c>
      <c r="HM73" s="44">
        <f t="shared" si="873"/>
        <v>0</v>
      </c>
      <c r="HN73" s="44">
        <f t="shared" si="874"/>
        <v>0</v>
      </c>
      <c r="HO73" s="44">
        <f t="shared" si="875"/>
        <v>0</v>
      </c>
      <c r="HP73" s="44">
        <f t="shared" si="876"/>
        <v>0</v>
      </c>
      <c r="HQ73" s="44">
        <f t="shared" si="877"/>
        <v>0</v>
      </c>
      <c r="HR73" s="44">
        <f t="shared" si="878"/>
        <v>0</v>
      </c>
      <c r="HS73" s="44">
        <f t="shared" si="879"/>
        <v>0</v>
      </c>
      <c r="HT73" s="44">
        <f t="shared" si="880"/>
        <v>0</v>
      </c>
      <c r="HU73" s="44">
        <f t="shared" si="881"/>
        <v>0</v>
      </c>
      <c r="HV73" s="44">
        <f t="shared" si="882"/>
        <v>0</v>
      </c>
      <c r="HW73" s="44">
        <f t="shared" si="883"/>
        <v>0</v>
      </c>
      <c r="HX73" s="44">
        <f t="shared" si="884"/>
        <v>0</v>
      </c>
      <c r="HY73" s="44">
        <f t="shared" si="885"/>
        <v>0</v>
      </c>
      <c r="HZ73" s="44">
        <f t="shared" si="886"/>
        <v>0</v>
      </c>
      <c r="IA73" s="44">
        <f t="shared" si="887"/>
        <v>0</v>
      </c>
      <c r="IB73" s="44">
        <f t="shared" si="888"/>
        <v>0</v>
      </c>
      <c r="IC73" s="44">
        <f t="shared" si="889"/>
        <v>0</v>
      </c>
      <c r="ID73" s="44">
        <f t="shared" si="890"/>
        <v>0</v>
      </c>
      <c r="IE73" s="44">
        <f t="shared" si="891"/>
        <v>0</v>
      </c>
      <c r="IF73" s="44">
        <f t="shared" si="892"/>
        <v>0</v>
      </c>
      <c r="IG73" s="44">
        <f t="shared" si="893"/>
        <v>0</v>
      </c>
      <c r="IH73" s="44">
        <f t="shared" si="894"/>
        <v>0</v>
      </c>
      <c r="II73" s="44">
        <f t="shared" si="895"/>
        <v>0</v>
      </c>
      <c r="IJ73" s="44">
        <f t="shared" si="896"/>
        <v>0</v>
      </c>
      <c r="IK73" s="44">
        <f t="shared" si="897"/>
        <v>0</v>
      </c>
      <c r="IL73" s="44">
        <f t="shared" si="898"/>
        <v>0</v>
      </c>
      <c r="IM73" s="44">
        <f t="shared" si="899"/>
        <v>0</v>
      </c>
      <c r="IN73" s="44">
        <f t="shared" si="900"/>
        <v>0</v>
      </c>
      <c r="IO73" s="44">
        <f t="shared" si="901"/>
        <v>0</v>
      </c>
      <c r="IP73" s="44">
        <f t="shared" si="902"/>
        <v>0</v>
      </c>
      <c r="IQ73" s="44">
        <f t="shared" si="903"/>
        <v>0</v>
      </c>
      <c r="IR73" s="44">
        <f t="shared" si="904"/>
        <v>0</v>
      </c>
      <c r="IS73" s="44">
        <f t="shared" si="905"/>
        <v>0</v>
      </c>
      <c r="IT73" s="44">
        <f t="shared" si="906"/>
        <v>0</v>
      </c>
      <c r="IU73" s="44">
        <f t="shared" si="907"/>
        <v>0</v>
      </c>
      <c r="IV73" s="44">
        <f t="shared" si="908"/>
        <v>0</v>
      </c>
    </row>
    <row r="74" spans="1:256" s="3" customFormat="1" ht="101.25" customHeight="1" thickBot="1">
      <c r="A74" s="55">
        <v>11</v>
      </c>
      <c r="B74" s="72">
        <v>31</v>
      </c>
      <c r="C74" s="73" t="s">
        <v>162</v>
      </c>
      <c r="D74" s="71" t="s">
        <v>28</v>
      </c>
      <c r="E74" s="74" t="s">
        <v>120</v>
      </c>
      <c r="F74" s="75" t="s">
        <v>40</v>
      </c>
      <c r="G74" s="71" t="s">
        <v>44</v>
      </c>
      <c r="H74" s="48" t="s">
        <v>55</v>
      </c>
      <c r="I74" s="85">
        <f>IF(AND(H74&lt;=20,H74&gt;=1),IF(H74=1,25,IF(H74=2,22,IF(H74=3,20,IF(H74=4,18,21-H74)))),0)</f>
        <v>0</v>
      </c>
      <c r="J74" s="47" t="s">
        <v>55</v>
      </c>
      <c r="K74" s="85">
        <f>IF(AND(J74&lt;=20,J74&gt;=1),IF(J74=1,25,IF(J74=2,22,IF(J74=3,20,IF(J74=4,18,21-J74)))),0)</f>
        <v>0</v>
      </c>
      <c r="L74" s="48">
        <v>9</v>
      </c>
      <c r="M74" s="85">
        <f>IF(AND(L74&lt;=20,L74&gt;=1),IF(L74=1,25,IF(L74=2,22,IF(L74=3,20,IF(L74=4,18,21-L74)))),0)</f>
        <v>12</v>
      </c>
      <c r="N74" s="47">
        <v>8</v>
      </c>
      <c r="O74" s="85">
        <f>IF(AND(N74&lt;=20,N74&gt;=1),IF(N74=1,25,IF(N74=2,22,IF(N74=3,20,IF(N74=4,18,21-N74)))),0)</f>
        <v>13</v>
      </c>
      <c r="P74" s="48"/>
      <c r="Q74" s="85">
        <f t="shared" si="681"/>
        <v>0</v>
      </c>
      <c r="R74" s="47"/>
      <c r="S74" s="85">
        <f t="shared" si="682"/>
        <v>0</v>
      </c>
      <c r="T74" s="38">
        <f t="shared" si="683"/>
        <v>25</v>
      </c>
      <c r="U74" s="41">
        <f t="shared" si="684"/>
        <v>0</v>
      </c>
      <c r="V74" s="42"/>
      <c r="W74" s="43"/>
      <c r="X74" s="42">
        <f t="shared" si="685"/>
        <v>0</v>
      </c>
      <c r="Y74" s="42">
        <f t="shared" si="686"/>
        <v>0</v>
      </c>
      <c r="Z74" s="42">
        <f t="shared" si="687"/>
        <v>0</v>
      </c>
      <c r="AA74" s="42">
        <f t="shared" si="688"/>
        <v>0</v>
      </c>
      <c r="AB74" s="42">
        <f t="shared" si="689"/>
        <v>0</v>
      </c>
      <c r="AC74" s="42">
        <f t="shared" si="690"/>
        <v>0</v>
      </c>
      <c r="AD74" s="42">
        <f t="shared" si="691"/>
        <v>0</v>
      </c>
      <c r="AE74" s="42">
        <f t="shared" si="692"/>
        <v>0</v>
      </c>
      <c r="AF74" s="42">
        <f t="shared" si="693"/>
        <v>0</v>
      </c>
      <c r="AG74" s="42">
        <f t="shared" si="694"/>
        <v>0</v>
      </c>
      <c r="AH74" s="42">
        <f t="shared" si="695"/>
        <v>0</v>
      </c>
      <c r="AI74" s="42">
        <f t="shared" si="696"/>
        <v>0</v>
      </c>
      <c r="AJ74" s="42">
        <f t="shared" si="697"/>
        <v>0</v>
      </c>
      <c r="AK74" s="42">
        <f t="shared" si="698"/>
        <v>0</v>
      </c>
      <c r="AL74" s="42">
        <f t="shared" si="699"/>
        <v>0</v>
      </c>
      <c r="AM74" s="42">
        <f t="shared" si="700"/>
        <v>0</v>
      </c>
      <c r="AN74" s="42">
        <f t="shared" si="701"/>
        <v>0</v>
      </c>
      <c r="AO74" s="42">
        <f t="shared" si="702"/>
        <v>0</v>
      </c>
      <c r="AP74" s="42">
        <f t="shared" si="703"/>
        <v>0</v>
      </c>
      <c r="AQ74" s="42">
        <f t="shared" si="704"/>
        <v>0</v>
      </c>
      <c r="AR74" s="42">
        <f t="shared" si="705"/>
        <v>0</v>
      </c>
      <c r="AS74" s="42">
        <f t="shared" si="706"/>
        <v>0</v>
      </c>
      <c r="AT74" s="42">
        <f t="shared" si="707"/>
        <v>0</v>
      </c>
      <c r="AU74" s="42">
        <f t="shared" si="708"/>
        <v>0</v>
      </c>
      <c r="AV74" s="42">
        <f t="shared" si="709"/>
        <v>0</v>
      </c>
      <c r="AW74" s="42">
        <f t="shared" si="710"/>
        <v>0</v>
      </c>
      <c r="AX74" s="42">
        <f t="shared" si="711"/>
        <v>0</v>
      </c>
      <c r="AY74" s="42">
        <f t="shared" si="712"/>
        <v>0</v>
      </c>
      <c r="AZ74" s="42">
        <f t="shared" si="713"/>
        <v>0</v>
      </c>
      <c r="BA74" s="42">
        <f t="shared" si="714"/>
        <v>0</v>
      </c>
      <c r="BB74" s="42">
        <f t="shared" si="715"/>
        <v>0</v>
      </c>
      <c r="BC74" s="42">
        <f t="shared" si="716"/>
        <v>0</v>
      </c>
      <c r="BD74" s="42">
        <f t="shared" si="717"/>
        <v>0</v>
      </c>
      <c r="BE74" s="42">
        <f t="shared" si="718"/>
        <v>0</v>
      </c>
      <c r="BF74" s="42">
        <f t="shared" si="719"/>
        <v>0</v>
      </c>
      <c r="BG74" s="42">
        <f t="shared" si="720"/>
        <v>0</v>
      </c>
      <c r="BH74" s="42">
        <f t="shared" si="721"/>
        <v>0</v>
      </c>
      <c r="BI74" s="42">
        <f t="shared" si="722"/>
        <v>0</v>
      </c>
      <c r="BJ74" s="42">
        <f t="shared" si="723"/>
        <v>0</v>
      </c>
      <c r="BK74" s="42">
        <f t="shared" si="724"/>
        <v>0</v>
      </c>
      <c r="BL74" s="42">
        <f t="shared" si="725"/>
        <v>0</v>
      </c>
      <c r="BM74" s="42">
        <f t="shared" si="726"/>
        <v>0</v>
      </c>
      <c r="BN74" s="42">
        <f t="shared" si="727"/>
        <v>0</v>
      </c>
      <c r="BO74" s="42">
        <f t="shared" si="728"/>
        <v>0</v>
      </c>
      <c r="BP74" s="42">
        <f t="shared" si="729"/>
        <v>0</v>
      </c>
      <c r="BQ74" s="42">
        <f t="shared" si="730"/>
        <v>0</v>
      </c>
      <c r="BR74" s="42">
        <f t="shared" si="731"/>
        <v>0</v>
      </c>
      <c r="BS74" s="42">
        <f t="shared" si="732"/>
        <v>0</v>
      </c>
      <c r="BT74" s="42">
        <f t="shared" si="733"/>
        <v>0</v>
      </c>
      <c r="BU74" s="42">
        <f t="shared" si="734"/>
        <v>0</v>
      </c>
      <c r="BV74" s="42">
        <f t="shared" si="735"/>
        <v>0</v>
      </c>
      <c r="BW74" s="42">
        <f t="shared" si="736"/>
        <v>0</v>
      </c>
      <c r="BX74" s="42">
        <f t="shared" si="737"/>
        <v>0</v>
      </c>
      <c r="BY74" s="42">
        <f t="shared" si="738"/>
        <v>0</v>
      </c>
      <c r="BZ74" s="42">
        <f t="shared" si="739"/>
        <v>0</v>
      </c>
      <c r="CA74" s="42">
        <f t="shared" si="740"/>
        <v>0</v>
      </c>
      <c r="CB74" s="42">
        <f t="shared" si="741"/>
        <v>0</v>
      </c>
      <c r="CC74" s="42">
        <f t="shared" si="742"/>
        <v>0</v>
      </c>
      <c r="CD74" s="42">
        <f t="shared" si="743"/>
        <v>0</v>
      </c>
      <c r="CE74" s="42">
        <f t="shared" si="744"/>
        <v>0</v>
      </c>
      <c r="CF74" s="42">
        <f t="shared" si="745"/>
        <v>0</v>
      </c>
      <c r="CG74" s="42">
        <f t="shared" si="746"/>
        <v>0</v>
      </c>
      <c r="CH74" s="42">
        <f t="shared" si="747"/>
        <v>0</v>
      </c>
      <c r="CI74" s="42">
        <f t="shared" si="748"/>
        <v>0</v>
      </c>
      <c r="CJ74" s="42">
        <f t="shared" si="749"/>
        <v>0</v>
      </c>
      <c r="CK74" s="42">
        <f t="shared" si="750"/>
        <v>0</v>
      </c>
      <c r="CL74" s="42">
        <f t="shared" si="751"/>
        <v>0</v>
      </c>
      <c r="CM74" s="42">
        <f t="shared" si="752"/>
        <v>0</v>
      </c>
      <c r="CN74" s="42">
        <f t="shared" si="753"/>
        <v>0</v>
      </c>
      <c r="CO74" s="42">
        <f t="shared" si="754"/>
        <v>0</v>
      </c>
      <c r="CP74" s="42">
        <f t="shared" si="755"/>
        <v>0</v>
      </c>
      <c r="CQ74" s="42">
        <f t="shared" si="756"/>
        <v>0</v>
      </c>
      <c r="CR74" s="42">
        <f t="shared" si="757"/>
        <v>0</v>
      </c>
      <c r="CS74" s="42">
        <f t="shared" si="758"/>
        <v>0</v>
      </c>
      <c r="CT74" s="42">
        <f t="shared" si="759"/>
        <v>0</v>
      </c>
      <c r="CU74" s="42">
        <f t="shared" si="760"/>
        <v>0</v>
      </c>
      <c r="CV74" s="42">
        <f t="shared" si="761"/>
        <v>0</v>
      </c>
      <c r="CW74" s="42">
        <f t="shared" si="762"/>
        <v>0</v>
      </c>
      <c r="CX74" s="42">
        <f t="shared" si="763"/>
        <v>0</v>
      </c>
      <c r="CY74" s="42">
        <f t="shared" si="764"/>
        <v>0</v>
      </c>
      <c r="CZ74" s="42">
        <f t="shared" si="765"/>
        <v>0</v>
      </c>
      <c r="DA74" s="42">
        <f t="shared" si="766"/>
        <v>0</v>
      </c>
      <c r="DB74" s="42">
        <f t="shared" si="767"/>
        <v>0</v>
      </c>
      <c r="DC74" s="42">
        <f t="shared" si="768"/>
        <v>0</v>
      </c>
      <c r="DD74" s="42">
        <f t="shared" si="769"/>
        <v>0</v>
      </c>
      <c r="DE74" s="42">
        <f t="shared" si="770"/>
        <v>0</v>
      </c>
      <c r="DF74" s="42">
        <f t="shared" si="771"/>
        <v>0</v>
      </c>
      <c r="DG74" s="42">
        <f t="shared" si="772"/>
        <v>0</v>
      </c>
      <c r="DH74" s="42">
        <f t="shared" si="773"/>
        <v>0</v>
      </c>
      <c r="DI74" s="42">
        <f t="shared" si="774"/>
        <v>0</v>
      </c>
      <c r="DJ74" s="42">
        <f t="shared" si="775"/>
        <v>0</v>
      </c>
      <c r="DK74" s="42">
        <f t="shared" si="776"/>
        <v>0</v>
      </c>
      <c r="DL74" s="42">
        <f t="shared" si="777"/>
        <v>0</v>
      </c>
      <c r="DM74" s="42">
        <f t="shared" si="778"/>
        <v>0</v>
      </c>
      <c r="DN74" s="42">
        <f t="shared" si="779"/>
        <v>0</v>
      </c>
      <c r="DO74" s="42">
        <f t="shared" si="780"/>
        <v>0</v>
      </c>
      <c r="DP74" s="42">
        <f t="shared" si="781"/>
        <v>0</v>
      </c>
      <c r="DQ74" s="42">
        <f t="shared" si="782"/>
        <v>0</v>
      </c>
      <c r="DR74" s="42">
        <f t="shared" si="783"/>
        <v>0</v>
      </c>
      <c r="DS74" s="42">
        <f t="shared" si="784"/>
        <v>0</v>
      </c>
      <c r="DT74" s="42">
        <f t="shared" si="785"/>
        <v>0</v>
      </c>
      <c r="DU74" s="42">
        <f t="shared" si="786"/>
        <v>0</v>
      </c>
      <c r="DV74" s="42">
        <f t="shared" si="787"/>
        <v>0</v>
      </c>
      <c r="DW74" s="42">
        <f t="shared" si="788"/>
        <v>0</v>
      </c>
      <c r="DX74" s="42">
        <f t="shared" si="789"/>
        <v>0</v>
      </c>
      <c r="DY74" s="42">
        <f t="shared" si="790"/>
        <v>0</v>
      </c>
      <c r="DZ74" s="42">
        <f t="shared" si="791"/>
        <v>0</v>
      </c>
      <c r="EA74" s="42">
        <f t="shared" si="792"/>
        <v>0</v>
      </c>
      <c r="EB74" s="42">
        <f t="shared" si="793"/>
        <v>0</v>
      </c>
      <c r="EC74" s="42">
        <f t="shared" si="794"/>
        <v>0</v>
      </c>
      <c r="ED74" s="42">
        <f t="shared" si="795"/>
        <v>0</v>
      </c>
      <c r="EE74" s="42">
        <f t="shared" si="796"/>
        <v>0</v>
      </c>
      <c r="EF74" s="42">
        <f t="shared" si="797"/>
        <v>0</v>
      </c>
      <c r="EG74" s="42">
        <f t="shared" si="798"/>
        <v>0</v>
      </c>
      <c r="EH74" s="42">
        <f t="shared" si="799"/>
        <v>0</v>
      </c>
      <c r="EI74" s="42">
        <f t="shared" si="800"/>
        <v>0</v>
      </c>
      <c r="EJ74" s="42">
        <f t="shared" si="801"/>
        <v>0</v>
      </c>
      <c r="EK74" s="42">
        <f t="shared" si="802"/>
        <v>0</v>
      </c>
      <c r="EL74" s="42">
        <f t="shared" si="803"/>
        <v>0</v>
      </c>
      <c r="EM74" s="42">
        <f t="shared" si="804"/>
        <v>0</v>
      </c>
      <c r="EN74" s="42">
        <f t="shared" si="805"/>
        <v>0</v>
      </c>
      <c r="EO74" s="42">
        <f t="shared" si="806"/>
        <v>0</v>
      </c>
      <c r="EP74" s="42">
        <f t="shared" si="807"/>
        <v>0</v>
      </c>
      <c r="EQ74" s="42">
        <f t="shared" si="808"/>
        <v>0</v>
      </c>
      <c r="ER74" s="42">
        <f t="shared" si="809"/>
        <v>0</v>
      </c>
      <c r="ES74" s="42">
        <f t="shared" si="810"/>
        <v>0</v>
      </c>
      <c r="ET74" s="42">
        <f t="shared" si="811"/>
        <v>0</v>
      </c>
      <c r="EU74" s="42">
        <f t="shared" si="812"/>
        <v>0</v>
      </c>
      <c r="EV74" s="42">
        <f t="shared" si="813"/>
        <v>0</v>
      </c>
      <c r="EW74" s="42">
        <f t="shared" si="814"/>
        <v>0</v>
      </c>
      <c r="EX74" s="42">
        <f t="shared" si="815"/>
        <v>0</v>
      </c>
      <c r="EY74" s="42">
        <f t="shared" si="816"/>
        <v>0</v>
      </c>
      <c r="EZ74" s="42"/>
      <c r="FA74" s="42" t="str">
        <f t="shared" si="817"/>
        <v>-</v>
      </c>
      <c r="FB74" s="42" t="str">
        <f t="shared" si="818"/>
        <v>-</v>
      </c>
      <c r="FC74" s="42"/>
      <c r="FD74" s="42">
        <f t="shared" si="819"/>
        <v>0</v>
      </c>
      <c r="FE74" s="42" t="e">
        <f>IF(T74=#REF!,IF(J74&lt;#REF!,#REF!,FI74),#REF!)</f>
        <v>#REF!</v>
      </c>
      <c r="FF74" s="42" t="e">
        <f>IF(T74=#REF!,IF(J74&lt;#REF!,0,1))</f>
        <v>#REF!</v>
      </c>
      <c r="FG74" s="42" t="e">
        <f>IF(AND(FD74&gt;=21,FD74&lt;&gt;0),FD74,IF(T74&lt;#REF!,"СТОП",FE74+FF74))</f>
        <v>#REF!</v>
      </c>
      <c r="FH74" s="42"/>
      <c r="FI74" s="42">
        <v>15</v>
      </c>
      <c r="FJ74" s="42">
        <v>16</v>
      </c>
      <c r="FK74" s="42"/>
      <c r="FL74" s="44">
        <f t="shared" si="820"/>
        <v>0</v>
      </c>
      <c r="FM74" s="44">
        <f t="shared" si="821"/>
        <v>0</v>
      </c>
      <c r="FN74" s="44">
        <f t="shared" si="822"/>
        <v>0</v>
      </c>
      <c r="FO74" s="44">
        <f t="shared" si="823"/>
        <v>0</v>
      </c>
      <c r="FP74" s="44">
        <f t="shared" si="824"/>
        <v>0</v>
      </c>
      <c r="FQ74" s="44">
        <f t="shared" si="825"/>
        <v>0</v>
      </c>
      <c r="FR74" s="44">
        <f t="shared" si="826"/>
        <v>0</v>
      </c>
      <c r="FS74" s="44">
        <f t="shared" si="827"/>
        <v>0</v>
      </c>
      <c r="FT74" s="44">
        <f t="shared" si="828"/>
        <v>0</v>
      </c>
      <c r="FU74" s="44">
        <f t="shared" si="829"/>
        <v>0</v>
      </c>
      <c r="FV74" s="44">
        <f t="shared" si="830"/>
        <v>0</v>
      </c>
      <c r="FW74" s="44">
        <f t="shared" si="831"/>
        <v>0</v>
      </c>
      <c r="FX74" s="44">
        <f t="shared" si="832"/>
        <v>0</v>
      </c>
      <c r="FY74" s="44">
        <f t="shared" si="833"/>
        <v>0</v>
      </c>
      <c r="FZ74" s="44">
        <f t="shared" si="834"/>
        <v>0</v>
      </c>
      <c r="GA74" s="44">
        <f t="shared" si="835"/>
        <v>0</v>
      </c>
      <c r="GB74" s="44">
        <f t="shared" si="836"/>
        <v>0</v>
      </c>
      <c r="GC74" s="44">
        <f t="shared" si="837"/>
        <v>0</v>
      </c>
      <c r="GD74" s="44">
        <f t="shared" si="838"/>
        <v>0</v>
      </c>
      <c r="GE74" s="44">
        <f t="shared" si="839"/>
        <v>0</v>
      </c>
      <c r="GF74" s="44">
        <f t="shared" si="840"/>
        <v>0</v>
      </c>
      <c r="GG74" s="44">
        <f t="shared" si="841"/>
        <v>0</v>
      </c>
      <c r="GH74" s="44">
        <f t="shared" si="842"/>
        <v>0</v>
      </c>
      <c r="GI74" s="44">
        <f t="shared" si="843"/>
        <v>0</v>
      </c>
      <c r="GJ74" s="44">
        <f t="shared" si="844"/>
        <v>0</v>
      </c>
      <c r="GK74" s="44">
        <f t="shared" si="845"/>
        <v>0</v>
      </c>
      <c r="GL74" s="44">
        <f t="shared" si="846"/>
        <v>0</v>
      </c>
      <c r="GM74" s="44">
        <f t="shared" si="847"/>
        <v>0</v>
      </c>
      <c r="GN74" s="44">
        <f t="shared" si="848"/>
        <v>0</v>
      </c>
      <c r="GO74" s="44">
        <f t="shared" si="849"/>
        <v>0</v>
      </c>
      <c r="GP74" s="44">
        <f t="shared" si="850"/>
        <v>0</v>
      </c>
      <c r="GQ74" s="44">
        <f t="shared" si="851"/>
        <v>0</v>
      </c>
      <c r="GR74" s="44">
        <f t="shared" si="852"/>
        <v>0</v>
      </c>
      <c r="GS74" s="44">
        <f t="shared" si="853"/>
        <v>0</v>
      </c>
      <c r="GT74" s="44">
        <f t="shared" si="854"/>
        <v>0</v>
      </c>
      <c r="GU74" s="44">
        <f t="shared" si="855"/>
        <v>0</v>
      </c>
      <c r="GV74" s="44">
        <f t="shared" si="856"/>
        <v>0</v>
      </c>
      <c r="GW74" s="44">
        <f t="shared" si="857"/>
        <v>0</v>
      </c>
      <c r="GX74" s="44">
        <f t="shared" si="858"/>
        <v>0</v>
      </c>
      <c r="GY74" s="44">
        <f t="shared" si="859"/>
        <v>0</v>
      </c>
      <c r="GZ74" s="44">
        <f t="shared" si="860"/>
        <v>0</v>
      </c>
      <c r="HA74" s="44">
        <f t="shared" si="861"/>
        <v>0</v>
      </c>
      <c r="HB74" s="44">
        <f t="shared" si="862"/>
        <v>0</v>
      </c>
      <c r="HC74" s="44">
        <f t="shared" si="863"/>
        <v>0</v>
      </c>
      <c r="HD74" s="44">
        <f t="shared" si="864"/>
        <v>0</v>
      </c>
      <c r="HE74" s="44">
        <f t="shared" si="865"/>
        <v>0</v>
      </c>
      <c r="HF74" s="44">
        <f t="shared" si="866"/>
        <v>0</v>
      </c>
      <c r="HG74" s="44">
        <f t="shared" si="867"/>
        <v>0</v>
      </c>
      <c r="HH74" s="44">
        <f t="shared" si="868"/>
        <v>0</v>
      </c>
      <c r="HI74" s="44">
        <f t="shared" si="869"/>
        <v>0</v>
      </c>
      <c r="HJ74" s="44">
        <f t="shared" si="870"/>
        <v>0</v>
      </c>
      <c r="HK74" s="44">
        <f t="shared" si="871"/>
        <v>0</v>
      </c>
      <c r="HL74" s="44">
        <f t="shared" si="872"/>
        <v>0</v>
      </c>
      <c r="HM74" s="44">
        <f t="shared" si="873"/>
        <v>0</v>
      </c>
      <c r="HN74" s="44">
        <f t="shared" si="874"/>
        <v>0</v>
      </c>
      <c r="HO74" s="44">
        <f t="shared" si="875"/>
        <v>0</v>
      </c>
      <c r="HP74" s="44">
        <f t="shared" si="876"/>
        <v>0</v>
      </c>
      <c r="HQ74" s="44">
        <f t="shared" si="877"/>
        <v>0</v>
      </c>
      <c r="HR74" s="44">
        <f t="shared" si="878"/>
        <v>0</v>
      </c>
      <c r="HS74" s="44">
        <f t="shared" si="879"/>
        <v>0</v>
      </c>
      <c r="HT74" s="44">
        <f t="shared" si="880"/>
        <v>0</v>
      </c>
      <c r="HU74" s="44">
        <f t="shared" si="881"/>
        <v>0</v>
      </c>
      <c r="HV74" s="44">
        <f t="shared" si="882"/>
        <v>0</v>
      </c>
      <c r="HW74" s="44">
        <f t="shared" si="883"/>
        <v>0</v>
      </c>
      <c r="HX74" s="44">
        <f t="shared" si="884"/>
        <v>0</v>
      </c>
      <c r="HY74" s="44">
        <f t="shared" si="885"/>
        <v>0</v>
      </c>
      <c r="HZ74" s="44">
        <f t="shared" si="886"/>
        <v>0</v>
      </c>
      <c r="IA74" s="44">
        <f t="shared" si="887"/>
        <v>0</v>
      </c>
      <c r="IB74" s="44">
        <f t="shared" si="888"/>
        <v>0</v>
      </c>
      <c r="IC74" s="44">
        <f t="shared" si="889"/>
        <v>0</v>
      </c>
      <c r="ID74" s="44">
        <f t="shared" si="890"/>
        <v>0</v>
      </c>
      <c r="IE74" s="44">
        <f t="shared" si="891"/>
        <v>0</v>
      </c>
      <c r="IF74" s="44">
        <f t="shared" si="892"/>
        <v>0</v>
      </c>
      <c r="IG74" s="44">
        <f t="shared" si="893"/>
        <v>0</v>
      </c>
      <c r="IH74" s="44">
        <f t="shared" si="894"/>
        <v>0</v>
      </c>
      <c r="II74" s="44">
        <f t="shared" si="895"/>
        <v>0</v>
      </c>
      <c r="IJ74" s="44">
        <f t="shared" si="896"/>
        <v>0</v>
      </c>
      <c r="IK74" s="44">
        <f t="shared" si="897"/>
        <v>0</v>
      </c>
      <c r="IL74" s="44">
        <f t="shared" si="898"/>
        <v>0</v>
      </c>
      <c r="IM74" s="44">
        <f t="shared" si="899"/>
        <v>0</v>
      </c>
      <c r="IN74" s="44">
        <f t="shared" si="900"/>
        <v>0</v>
      </c>
      <c r="IO74" s="44">
        <f t="shared" si="901"/>
        <v>0</v>
      </c>
      <c r="IP74" s="44">
        <f t="shared" si="902"/>
        <v>0</v>
      </c>
      <c r="IQ74" s="44">
        <f t="shared" si="903"/>
        <v>0</v>
      </c>
      <c r="IR74" s="44">
        <f t="shared" si="904"/>
        <v>0</v>
      </c>
      <c r="IS74" s="44">
        <f t="shared" si="905"/>
        <v>0</v>
      </c>
      <c r="IT74" s="44">
        <f t="shared" si="906"/>
        <v>0</v>
      </c>
      <c r="IU74" s="44">
        <f t="shared" si="907"/>
        <v>0</v>
      </c>
      <c r="IV74" s="44">
        <f t="shared" si="908"/>
        <v>0</v>
      </c>
    </row>
    <row r="75" spans="1:256" ht="2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14"/>
      <c r="V75" s="13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3"/>
      <c r="EG75" s="13"/>
      <c r="EH75" s="13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5"/>
      <c r="FA75" s="15"/>
      <c r="FB75" s="15"/>
      <c r="FC75" s="15"/>
      <c r="FD75" s="15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6" customFormat="1" ht="93.75">
      <c r="A76" s="50" t="s">
        <v>21</v>
      </c>
      <c r="B76" s="50"/>
      <c r="C76" s="50"/>
      <c r="D76" s="50"/>
      <c r="E76" s="50"/>
      <c r="F76" s="50"/>
      <c r="G76" s="50"/>
      <c r="H76" s="50"/>
      <c r="I76" s="50"/>
      <c r="J76" s="51"/>
      <c r="K76" s="52"/>
      <c r="L76" s="50"/>
      <c r="M76" s="50"/>
      <c r="N76" s="51"/>
      <c r="O76" s="52"/>
      <c r="P76" s="50"/>
      <c r="Q76" s="50"/>
      <c r="R76" s="51"/>
      <c r="S76" s="52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2"/>
      <c r="EB76" s="52"/>
      <c r="EC76" s="52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3"/>
      <c r="EV76" s="53"/>
      <c r="EW76" s="53"/>
      <c r="EX76" s="53"/>
      <c r="EY76" s="53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</row>
    <row r="77" spans="1:256" s="6" customFormat="1" ht="93.75">
      <c r="A77" s="50" t="s">
        <v>200</v>
      </c>
      <c r="B77" s="50"/>
      <c r="C77" s="50"/>
      <c r="D77" s="50"/>
      <c r="E77" s="50"/>
      <c r="F77" s="50"/>
      <c r="G77" s="50"/>
      <c r="H77" s="50"/>
      <c r="I77" s="50"/>
      <c r="J77" s="51"/>
      <c r="K77" s="52"/>
      <c r="L77" s="50"/>
      <c r="M77" s="50"/>
      <c r="N77" s="51"/>
      <c r="O77" s="52"/>
      <c r="P77" s="50"/>
      <c r="Q77" s="50"/>
      <c r="R77" s="51"/>
      <c r="S77" s="52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2"/>
      <c r="EB77" s="52"/>
      <c r="EC77" s="52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3"/>
      <c r="EV77" s="53"/>
      <c r="EW77" s="53"/>
      <c r="EX77" s="53"/>
      <c r="EY77" s="53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  <c r="IV77" s="51"/>
    </row>
    <row r="78" spans="1:256" s="6" customFormat="1" ht="7.5" customHeight="1">
      <c r="A78" s="50"/>
      <c r="B78" s="50"/>
      <c r="C78" s="50"/>
      <c r="D78" s="50"/>
      <c r="E78" s="50"/>
      <c r="F78" s="50"/>
      <c r="G78" s="50"/>
      <c r="H78" s="50"/>
      <c r="I78" s="50"/>
      <c r="J78" s="51"/>
      <c r="K78" s="52"/>
      <c r="L78" s="50"/>
      <c r="M78" s="50"/>
      <c r="N78" s="51"/>
      <c r="O78" s="52"/>
      <c r="P78" s="50"/>
      <c r="Q78" s="50"/>
      <c r="R78" s="51"/>
      <c r="S78" s="52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2"/>
      <c r="EB78" s="52"/>
      <c r="EC78" s="52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3"/>
      <c r="EV78" s="53"/>
      <c r="EW78" s="53"/>
      <c r="EX78" s="53"/>
      <c r="EY78" s="53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  <c r="IV78" s="51"/>
    </row>
    <row r="79" spans="1:256" s="6" customFormat="1" ht="93.75">
      <c r="A79" s="50" t="s">
        <v>32</v>
      </c>
      <c r="B79" s="50"/>
      <c r="C79" s="50"/>
      <c r="D79" s="50"/>
      <c r="E79" s="50"/>
      <c r="F79" s="50"/>
      <c r="G79" s="50"/>
      <c r="H79" s="50"/>
      <c r="I79" s="50"/>
      <c r="J79" s="51"/>
      <c r="K79" s="52"/>
      <c r="L79" s="50"/>
      <c r="M79" s="50"/>
      <c r="N79" s="51"/>
      <c r="O79" s="52"/>
      <c r="P79" s="50"/>
      <c r="Q79" s="50"/>
      <c r="R79" s="51"/>
      <c r="S79" s="52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2"/>
      <c r="EB79" s="52"/>
      <c r="EC79" s="52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3"/>
      <c r="EV79" s="53"/>
      <c r="EW79" s="53"/>
      <c r="EX79" s="53"/>
      <c r="EY79" s="53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</row>
    <row r="80" spans="1:256" s="6" customFormat="1" ht="93.75">
      <c r="A80" s="70" t="s">
        <v>167</v>
      </c>
      <c r="B80" s="70"/>
      <c r="C80" s="70"/>
      <c r="D80" s="70"/>
      <c r="E80" s="70"/>
      <c r="F80" s="70"/>
      <c r="G80" s="70"/>
      <c r="H80" s="70"/>
      <c r="I80" s="70"/>
      <c r="J80" s="51"/>
      <c r="K80" s="52"/>
      <c r="L80" s="70"/>
      <c r="M80" s="70"/>
      <c r="N80" s="51"/>
      <c r="O80" s="52"/>
      <c r="P80" s="70"/>
      <c r="Q80" s="70"/>
      <c r="R80" s="51"/>
      <c r="S80" s="52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2"/>
      <c r="EB80" s="52"/>
      <c r="EC80" s="52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3"/>
      <c r="EV80" s="53"/>
      <c r="EW80" s="53"/>
      <c r="EX80" s="53"/>
      <c r="EY80" s="53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  <c r="IV80" s="51"/>
    </row>
    <row r="81" spans="1:25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8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7"/>
      <c r="EG81" s="7"/>
      <c r="EH81" s="7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9"/>
      <c r="FA81" s="9"/>
      <c r="FB81" s="9"/>
      <c r="FC81" s="9"/>
      <c r="FD81" s="9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8"/>
      <c r="V82" s="7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7"/>
      <c r="EG82" s="7"/>
      <c r="EH82" s="7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9"/>
      <c r="FA82" s="9"/>
      <c r="FB82" s="9"/>
      <c r="FC82" s="9"/>
      <c r="FD82" s="9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8"/>
      <c r="V83" s="7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7"/>
      <c r="EG83" s="7"/>
      <c r="EH83" s="7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9"/>
      <c r="FA83" s="9"/>
      <c r="FB83" s="9"/>
      <c r="FC83" s="9"/>
      <c r="FD83" s="9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8"/>
      <c r="V84" s="7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7"/>
      <c r="EG84" s="7"/>
      <c r="EH84" s="7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9"/>
      <c r="FA84" s="9"/>
      <c r="FB84" s="9"/>
      <c r="FC84" s="9"/>
      <c r="FD84" s="9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12.75">
      <c r="A85" s="10"/>
      <c r="B85" s="10"/>
      <c r="C85" s="10"/>
      <c r="D85" s="10"/>
      <c r="E85" s="10" t="s">
        <v>54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8"/>
      <c r="V85" s="7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7"/>
      <c r="EG85" s="7"/>
      <c r="EH85" s="7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9"/>
      <c r="FA85" s="9"/>
      <c r="FB85" s="9"/>
      <c r="FC85" s="9"/>
      <c r="FD85" s="9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8"/>
      <c r="V86" s="7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7"/>
      <c r="EG86" s="7"/>
      <c r="EH86" s="7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9"/>
      <c r="FA86" s="9"/>
      <c r="FB86" s="9"/>
      <c r="FC86" s="9"/>
      <c r="FD86" s="9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8"/>
      <c r="V87" s="7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7"/>
      <c r="EG87" s="7"/>
      <c r="EH87" s="7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9"/>
      <c r="FA87" s="9"/>
      <c r="FB87" s="9"/>
      <c r="FC87" s="9"/>
      <c r="FD87" s="9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8"/>
      <c r="V88" s="7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7"/>
      <c r="EG88" s="7"/>
      <c r="EH88" s="7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9"/>
      <c r="FA88" s="9"/>
      <c r="FB88" s="9"/>
      <c r="FC88" s="9"/>
      <c r="FD88" s="9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</sheetData>
  <sheetProtection formatCells="0" formatColumns="0" formatRows="0" insertColumns="0" insertRows="0" insertHyperlinks="0" deleteColumns="0" deleteRows="0" autoFilter="0" pivotTables="0"/>
  <mergeCells count="38">
    <mergeCell ref="M8:M9"/>
    <mergeCell ref="N8:N9"/>
    <mergeCell ref="O8:O9"/>
    <mergeCell ref="A63:T63"/>
    <mergeCell ref="F7:F9"/>
    <mergeCell ref="G7:G9"/>
    <mergeCell ref="H7:I7"/>
    <mergeCell ref="J7:K7"/>
    <mergeCell ref="T7:T9"/>
    <mergeCell ref="A7:A9"/>
    <mergeCell ref="B7:B9"/>
    <mergeCell ref="C7:C9"/>
    <mergeCell ref="D7:D9"/>
    <mergeCell ref="H6:K6"/>
    <mergeCell ref="P6:S6"/>
    <mergeCell ref="A10:T10"/>
    <mergeCell ref="A38:T38"/>
    <mergeCell ref="E7:E9"/>
    <mergeCell ref="P7:Q7"/>
    <mergeCell ref="L6:O6"/>
    <mergeCell ref="L7:M7"/>
    <mergeCell ref="N7:O7"/>
    <mergeCell ref="L8:L9"/>
    <mergeCell ref="R7:S7"/>
    <mergeCell ref="P8:P9"/>
    <mergeCell ref="U7:U9"/>
    <mergeCell ref="H8:H9"/>
    <mergeCell ref="I8:I9"/>
    <mergeCell ref="J8:J9"/>
    <mergeCell ref="K8:K9"/>
    <mergeCell ref="Q8:Q9"/>
    <mergeCell ref="R8:R9"/>
    <mergeCell ref="S8:S9"/>
    <mergeCell ref="U1:U4"/>
    <mergeCell ref="A2:K2"/>
    <mergeCell ref="A4:T4"/>
    <mergeCell ref="A5:T5"/>
    <mergeCell ref="A3:T3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L64:L74 N64:N74 J64:J74 P64:P74 R64:R74 H64:H74 N39:N62 L39:L62 N11:N37 L11:L37 J39:J62 R39:R62 P39:P62 R11:R37 H11:H37 J11:J37 P11:P37 H39:H62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 Seba</cp:lastModifiedBy>
  <cp:lastPrinted>2015-05-11T12:42:19Z</cp:lastPrinted>
  <dcterms:created xsi:type="dcterms:W3CDTF">1996-10-08T23:32:33Z</dcterms:created>
  <dcterms:modified xsi:type="dcterms:W3CDTF">2015-05-13T16:26:15Z</dcterms:modified>
  <cp:category/>
  <cp:version/>
  <cp:contentType/>
  <cp:contentStatus/>
</cp:coreProperties>
</file>