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085" windowHeight="13110" activeTab="0"/>
  </bookViews>
  <sheets>
    <sheet name="КОМАНДЫ" sheetId="1" r:id="rId1"/>
  </sheets>
  <definedNames>
    <definedName name="_xlnm.Print_Area" localSheetId="0">'КОМАНДЫ'!$A$1:$IE$78</definedName>
  </definedNames>
  <calcPr fullCalcOnLoad="1"/>
</workbook>
</file>

<file path=xl/sharedStrings.xml><?xml version="1.0" encoding="utf-8"?>
<sst xmlns="http://schemas.openxmlformats.org/spreadsheetml/2006/main" count="112" uniqueCount="73">
  <si>
    <t>Ст. №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</si>
  <si>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</si>
  <si>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</si>
  <si>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</si>
  <si>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</si>
  <si>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</si>
  <si>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</si>
  <si>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</si>
  <si>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</si>
  <si>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</si>
  <si>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</si>
  <si>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</si>
  <si>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</si>
  <si>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</si>
  <si>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</si>
  <si>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</si>
  <si>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</si>
  <si>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</si>
  <si>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</si>
  <si>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Город (край, район, область)</t>
  </si>
  <si>
    <t>Главный секретарь соревнований</t>
  </si>
  <si>
    <t>ПРОТОКОЛ  КОМАНДНОГО  ЗАЧЕТА</t>
  </si>
  <si>
    <t xml:space="preserve"> </t>
  </si>
  <si>
    <t>ОЧКИ</t>
  </si>
  <si>
    <t>МЕСТО</t>
  </si>
  <si>
    <t>Наименование команды (клуба)</t>
  </si>
  <si>
    <t>Фамилия, Имя участника</t>
  </si>
  <si>
    <t>Класс мотоциклов</t>
  </si>
  <si>
    <t>85 см3.</t>
  </si>
  <si>
    <t>1-й заезд</t>
  </si>
  <si>
    <t>2-й заезд</t>
  </si>
  <si>
    <t>СПб</t>
  </si>
  <si>
    <t>ГДТЮ</t>
  </si>
  <si>
    <t>МОНАКОВ Станислав</t>
  </si>
  <si>
    <t>85см3.</t>
  </si>
  <si>
    <t>КОВАЛЕНКО Георгий</t>
  </si>
  <si>
    <t>OPEN</t>
  </si>
  <si>
    <t>ОРЛОВ Максим</t>
  </si>
  <si>
    <t>65 см3.</t>
  </si>
  <si>
    <t>ШЕЛОГАЕВ Павел</t>
  </si>
  <si>
    <t>ХОДЫРЕВ Виктор</t>
  </si>
  <si>
    <t>"Viktorov Off Road"</t>
  </si>
  <si>
    <t>СПБ</t>
  </si>
  <si>
    <t xml:space="preserve">судья Первой категории:                                                                                       А. А. Нагрели (СПб/лицензия МФР А 136)                                                 </t>
  </si>
  <si>
    <t>судья Первой категории:                                                                                       И. В. Гурьянова (СПб/лицензия МФР А 166)</t>
  </si>
  <si>
    <t>-</t>
  </si>
  <si>
    <t>Сумма очков</t>
  </si>
  <si>
    <t>ЗОРИН Алексей</t>
  </si>
  <si>
    <t>БАЛАНДИН Даниил</t>
  </si>
  <si>
    <t>I</t>
  </si>
  <si>
    <t>II</t>
  </si>
  <si>
    <t>III</t>
  </si>
  <si>
    <t>IV</t>
  </si>
  <si>
    <t>OPEN б\ш</t>
  </si>
  <si>
    <t>125 см3. 2Т</t>
  </si>
  <si>
    <t>САМАРСКИЙ Михаил</t>
  </si>
  <si>
    <t>БОГДАНОВ Роман</t>
  </si>
  <si>
    <t>СОЛОДКОВ Юрий</t>
  </si>
  <si>
    <t>ДОСААФ "МОТОТРЕК"</t>
  </si>
  <si>
    <t>КОБЗЕВ Демид</t>
  </si>
  <si>
    <t>125см3. 2Т</t>
  </si>
  <si>
    <t>СИВАК Никита</t>
  </si>
  <si>
    <t>ВРСТК "Выборжец"</t>
  </si>
  <si>
    <t>УЛЬЯНОВ Максим</t>
  </si>
  <si>
    <t>НЕВОДНИК Федор</t>
  </si>
  <si>
    <t>ТЕРЕНТЬЕВ Виктор</t>
  </si>
  <si>
    <t xml:space="preserve">Чемпионат Санкт-Петербурга  2015 г. по зимнему мотокроссу II-й этап.                                                   </t>
  </si>
  <si>
    <t>БЫКОВ Артем</t>
  </si>
  <si>
    <t>РОЗЕНБЕРГ Борис</t>
  </si>
  <si>
    <t>ФЕДОРОВ Михаил</t>
  </si>
  <si>
    <t>МОНАХОВ Александр</t>
  </si>
  <si>
    <t>ГУДКОВ Михаил</t>
  </si>
  <si>
    <t>СПб Трасса "Мотор"                                                                                                        14 февраля 2015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</si>
</sst>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Cambria"/>
      <family val="1"/>
    </font>
    <font>
      <sz val="10"/>
      <name val="Cambria"/>
      <family val="1"/>
    </font>
    <font>
      <b/>
      <u val="single"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28"/>
      <name val="Cambria"/>
      <family val="1"/>
    </font>
    <font>
      <b/>
      <i/>
      <sz val="28"/>
      <name val="Cambria"/>
      <family val="1"/>
    </font>
    <font>
      <b/>
      <sz val="28"/>
      <name val="Cambria"/>
      <family val="1"/>
    </font>
    <font>
      <b/>
      <i/>
      <sz val="16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sz val="35"/>
      <name val="Cambria"/>
      <family val="1"/>
    </font>
    <font>
      <sz val="12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35"/>
      <name val="Times New Roman"/>
      <family val="1"/>
    </font>
    <font>
      <sz val="35"/>
      <color indexed="63"/>
      <name val="Cambria"/>
      <family val="1"/>
    </font>
    <font>
      <sz val="35"/>
      <name val="Arial"/>
      <family val="2"/>
    </font>
    <font>
      <sz val="8"/>
      <name val="Arial"/>
      <family val="0"/>
    </font>
    <font>
      <i/>
      <sz val="2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3" fillId="33" borderId="0" xfId="0" applyFont="1" applyFill="1" applyAlignment="1" applyProtection="1">
      <alignment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 locked="0"/>
    </xf>
    <xf numFmtId="0" fontId="4" fillId="33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4" fillId="33" borderId="0" xfId="0" applyFont="1" applyFill="1" applyAlignment="1">
      <alignment horizontal="left"/>
    </xf>
    <xf numFmtId="0" fontId="14" fillId="33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Alignment="1">
      <alignment/>
    </xf>
    <xf numFmtId="0" fontId="19" fillId="33" borderId="0" xfId="0" applyFont="1" applyFill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left"/>
      <protection locked="0"/>
    </xf>
    <xf numFmtId="0" fontId="20" fillId="33" borderId="0" xfId="0" applyFont="1" applyFill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left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left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15" fillId="34" borderId="16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" vertical="center" wrapText="1"/>
      <protection locked="0"/>
    </xf>
    <xf numFmtId="0" fontId="9" fillId="33" borderId="18" xfId="0" applyFont="1" applyFill="1" applyBorder="1" applyAlignment="1" applyProtection="1">
      <alignment horizontal="center" vertical="center" wrapText="1"/>
      <protection locked="0"/>
    </xf>
    <xf numFmtId="0" fontId="9" fillId="33" borderId="19" xfId="0" applyFont="1" applyFill="1" applyBorder="1" applyAlignment="1" applyProtection="1">
      <alignment horizontal="center" vertical="center" wrapText="1"/>
      <protection locked="0"/>
    </xf>
    <xf numFmtId="0" fontId="9" fillId="33" borderId="20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20" xfId="0" applyFont="1" applyFill="1" applyBorder="1" applyAlignment="1" applyProtection="1">
      <alignment horizontal="center" vertical="center" wrapText="1"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left" vertical="center" wrapText="1"/>
      <protection locked="0"/>
    </xf>
    <xf numFmtId="0" fontId="8" fillId="33" borderId="22" xfId="0" applyFont="1" applyFill="1" applyBorder="1" applyAlignment="1" applyProtection="1">
      <alignment horizontal="left" vertical="center" wrapText="1"/>
      <protection locked="0"/>
    </xf>
    <xf numFmtId="0" fontId="10" fillId="33" borderId="23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 wrapText="1"/>
      <protection locked="0"/>
    </xf>
    <xf numFmtId="0" fontId="22" fillId="35" borderId="18" xfId="0" applyFont="1" applyFill="1" applyBorder="1" applyAlignment="1" applyProtection="1">
      <alignment horizontal="center" vertical="center" wrapText="1"/>
      <protection locked="0"/>
    </xf>
    <xf numFmtId="0" fontId="8" fillId="35" borderId="23" xfId="0" applyFont="1" applyFill="1" applyBorder="1" applyAlignment="1" applyProtection="1">
      <alignment horizontal="center" vertical="center" wrapText="1"/>
      <protection locked="0"/>
    </xf>
    <xf numFmtId="0" fontId="8" fillId="35" borderId="19" xfId="0" applyFont="1" applyFill="1" applyBorder="1" applyAlignment="1" applyProtection="1">
      <alignment horizontal="center" vertical="center" wrapText="1"/>
      <protection locked="0"/>
    </xf>
    <xf numFmtId="0" fontId="22" fillId="35" borderId="20" xfId="0" applyFont="1" applyFill="1" applyBorder="1" applyAlignment="1" applyProtection="1">
      <alignment horizontal="center" vertical="center" wrapText="1"/>
      <protection locked="0"/>
    </xf>
    <xf numFmtId="0" fontId="8" fillId="35" borderId="18" xfId="0" applyFont="1" applyFill="1" applyBorder="1" applyAlignment="1" applyProtection="1">
      <alignment horizontal="center" vertical="center" wrapText="1"/>
      <protection locked="0"/>
    </xf>
    <xf numFmtId="0" fontId="8" fillId="35" borderId="24" xfId="0" applyFont="1" applyFill="1" applyBorder="1" applyAlignment="1" applyProtection="1">
      <alignment horizontal="center" vertical="center" wrapText="1"/>
      <protection locked="0"/>
    </xf>
    <xf numFmtId="0" fontId="8" fillId="35" borderId="25" xfId="0" applyFont="1" applyFill="1" applyBorder="1" applyAlignment="1" applyProtection="1">
      <alignment horizontal="center" vertical="center" wrapText="1"/>
      <protection locked="0"/>
    </xf>
    <xf numFmtId="0" fontId="10" fillId="33" borderId="26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 wrapText="1"/>
      <protection locked="0"/>
    </xf>
    <xf numFmtId="0" fontId="8" fillId="33" borderId="28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16" fillId="33" borderId="27" xfId="0" applyFont="1" applyFill="1" applyBorder="1" applyAlignment="1" applyProtection="1">
      <alignment horizontal="center" vertical="center" wrapText="1"/>
      <protection locked="0"/>
    </xf>
    <xf numFmtId="0" fontId="16" fillId="33" borderId="28" xfId="0" applyFont="1" applyFill="1" applyBorder="1" applyAlignment="1" applyProtection="1">
      <alignment horizontal="center" vertical="center" wrapText="1"/>
      <protection locked="0"/>
    </xf>
    <xf numFmtId="0" fontId="16" fillId="33" borderId="19" xfId="0" applyFont="1" applyFill="1" applyBorder="1" applyAlignment="1" applyProtection="1">
      <alignment horizontal="center" vertical="center" wrapText="1"/>
      <protection locked="0"/>
    </xf>
    <xf numFmtId="0" fontId="16" fillId="33" borderId="29" xfId="0" applyFont="1" applyFill="1" applyBorder="1" applyAlignment="1" applyProtection="1">
      <alignment horizontal="center" vertical="center" wrapText="1"/>
      <protection locked="0"/>
    </xf>
    <xf numFmtId="0" fontId="16" fillId="33" borderId="30" xfId="0" applyFont="1" applyFill="1" applyBorder="1" applyAlignment="1" applyProtection="1">
      <alignment horizontal="center" vertical="center" wrapText="1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 locked="0"/>
    </xf>
    <xf numFmtId="0" fontId="11" fillId="33" borderId="31" xfId="0" applyFont="1" applyFill="1" applyBorder="1" applyAlignment="1">
      <alignment horizontal="center" vertical="center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6" fillId="33" borderId="17" xfId="0" applyFont="1" applyFill="1" applyBorder="1" applyAlignment="1" applyProtection="1">
      <alignment horizontal="center" vertical="center" wrapText="1"/>
      <protection locked="0"/>
    </xf>
    <xf numFmtId="0" fontId="16" fillId="33" borderId="34" xfId="0" applyFont="1" applyFill="1" applyBorder="1" applyAlignment="1" applyProtection="1">
      <alignment horizontal="center" vertical="center" wrapText="1"/>
      <protection locked="0"/>
    </xf>
    <xf numFmtId="0" fontId="16" fillId="33" borderId="35" xfId="0" applyFont="1" applyFill="1" applyBorder="1" applyAlignment="1" applyProtection="1">
      <alignment horizontal="center" vertical="center" wrapText="1"/>
      <protection locked="0"/>
    </xf>
    <xf numFmtId="0" fontId="16" fillId="33" borderId="15" xfId="0" applyFont="1" applyFill="1" applyBorder="1" applyAlignment="1" applyProtection="1">
      <alignment horizontal="center" vertical="center" wrapText="1"/>
      <protection locked="0"/>
    </xf>
    <xf numFmtId="0" fontId="16" fillId="33" borderId="36" xfId="0" applyFont="1" applyFill="1" applyBorder="1" applyAlignment="1" applyProtection="1">
      <alignment horizontal="center" vertical="center" wrapText="1"/>
      <protection locked="0"/>
    </xf>
    <xf numFmtId="0" fontId="16" fillId="33" borderId="37" xfId="0" applyFont="1" applyFill="1" applyBorder="1" applyAlignment="1" applyProtection="1">
      <alignment horizontal="center" vertical="center" wrapText="1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16" fillId="33" borderId="23" xfId="0" applyFont="1" applyFill="1" applyBorder="1" applyAlignment="1" applyProtection="1">
      <alignment horizontal="center" vertical="center" wrapText="1"/>
      <protection locked="0"/>
    </xf>
    <xf numFmtId="0" fontId="16" fillId="33" borderId="38" xfId="0" applyFont="1" applyFill="1" applyBorder="1" applyAlignment="1" applyProtection="1">
      <alignment horizontal="center" vertical="center" wrapText="1"/>
      <protection locked="0"/>
    </xf>
    <xf numFmtId="0" fontId="16" fillId="33" borderId="3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8" fillId="33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1333500</xdr:colOff>
      <xdr:row>0</xdr:row>
      <xdr:rowOff>19050</xdr:rowOff>
    </xdr:from>
    <xdr:to>
      <xdr:col>11</xdr:col>
      <xdr:colOff>66675</xdr:colOff>
      <xdr:row>1</xdr:row>
      <xdr:rowOff>619125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31675" y="19050"/>
          <a:ext cx="2200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2667000</xdr:colOff>
      <xdr:row>38</xdr:row>
      <xdr:rowOff>0</xdr:rowOff>
    </xdr:from>
    <xdr:to>
      <xdr:col>9</xdr:col>
      <xdr:colOff>219075</xdr:colOff>
      <xdr:row>42</xdr:row>
      <xdr:rowOff>314325</xdr:rowOff>
    </xdr:to>
    <xdr:pic>
      <xdr:nvPicPr>
        <xdr:cNvPr id="2" name="Рисунок 3" descr="http://assets0.saferacer.com/images/M/MYLAPS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40100" y="19126200"/>
          <a:ext cx="76771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30</xdr:row>
      <xdr:rowOff>190500</xdr:rowOff>
    </xdr:from>
    <xdr:to>
      <xdr:col>11</xdr:col>
      <xdr:colOff>2295525</xdr:colOff>
      <xdr:row>32</xdr:row>
      <xdr:rowOff>142875</xdr:rowOff>
    </xdr:to>
    <xdr:pic>
      <xdr:nvPicPr>
        <xdr:cNvPr id="3" name="Рисунок 4" descr="http://assets0.saferacer.com/images/M/MYLAPS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0" y="15211425"/>
          <a:ext cx="6781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190500</xdr:rowOff>
    </xdr:from>
    <xdr:to>
      <xdr:col>2</xdr:col>
      <xdr:colOff>2838450</xdr:colOff>
      <xdr:row>1</xdr:row>
      <xdr:rowOff>695325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90500"/>
          <a:ext cx="6296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rgb="FF7030A0"/>
  </sheetPr>
  <dimension ref="A1:IV60"/>
  <sheetViews>
    <sheetView tabSelected="1" zoomScale="40" zoomScaleNormal="40" zoomScalePageLayoutView="75" workbookViewId="0" topLeftCell="A3">
      <selection activeCell="A3" sqref="A3:L3"/>
    </sheetView>
  </sheetViews>
  <sheetFormatPr defaultColWidth="0" defaultRowHeight="12.75"/>
  <cols>
    <col min="1" max="1" width="16.28125" style="4" customWidth="1"/>
    <col min="2" max="2" width="39.140625" style="4" customWidth="1"/>
    <col min="3" max="3" width="79.421875" style="4" customWidth="1"/>
    <col min="4" max="4" width="65.7109375" style="4" customWidth="1"/>
    <col min="5" max="5" width="50.140625" style="4" customWidth="1"/>
    <col min="6" max="6" width="23.28125" style="4" customWidth="1"/>
    <col min="7" max="7" width="26.7109375" style="4" customWidth="1"/>
    <col min="8" max="8" width="25.00390625" style="4" customWidth="1"/>
    <col min="9" max="9" width="26.7109375" style="4" customWidth="1"/>
    <col min="10" max="11" width="26.00390625" style="4" customWidth="1"/>
    <col min="12" max="12" width="70.28125" style="4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50" width="3.7109375" style="1" hidden="1" customWidth="1"/>
    <col min="251" max="251" width="5.00390625" style="1" hidden="1" customWidth="1"/>
    <col min="252" max="252" width="5.140625" style="1" hidden="1" customWidth="1"/>
    <col min="253" max="253" width="5.00390625" style="1" hidden="1" customWidth="1"/>
    <col min="254" max="254" width="7.00390625" style="1" hidden="1" customWidth="1"/>
    <col min="255" max="255" width="7.140625" style="1" hidden="1" customWidth="1"/>
    <col min="256" max="16384" width="9.140625" style="1" hidden="1" customWidth="1"/>
  </cols>
  <sheetData>
    <row r="1" spans="1:256" ht="40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06"/>
      <c r="N1" s="7"/>
      <c r="O1" s="2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7"/>
      <c r="DY1" s="7"/>
      <c r="DZ1" s="7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9"/>
      <c r="ES1" s="9"/>
      <c r="ET1" s="9"/>
      <c r="EU1" s="9"/>
      <c r="EV1" s="9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72.5" customHeight="1">
      <c r="A2" s="111" t="s">
        <v>66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07"/>
      <c r="N2" s="7"/>
      <c r="O2" s="10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7"/>
      <c r="DY2" s="7"/>
      <c r="DZ2" s="7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9"/>
      <c r="ES2" s="9"/>
      <c r="ET2" s="9"/>
      <c r="EU2" s="9"/>
      <c r="EV2" s="9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38.25" customHeight="1">
      <c r="A3" s="112" t="s">
        <v>21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07"/>
      <c r="N3" s="7"/>
      <c r="O3" s="11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7"/>
      <c r="DY3" s="7"/>
      <c r="DZ3" s="7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9"/>
      <c r="ES3" s="9"/>
      <c r="ET3" s="9"/>
      <c r="EU3" s="9"/>
      <c r="EV3" s="9"/>
      <c r="EW3" s="8"/>
      <c r="EX3" s="8"/>
      <c r="EY3" s="8"/>
      <c r="EZ3" s="8"/>
      <c r="FA3" s="8"/>
      <c r="FB3" s="8"/>
      <c r="FC3" s="8"/>
      <c r="FD3" s="12"/>
      <c r="FE3" s="12"/>
      <c r="FF3" s="12"/>
      <c r="FG3" s="13"/>
      <c r="FH3" s="13"/>
      <c r="FI3" s="13"/>
      <c r="FJ3" s="13"/>
      <c r="FK3" s="14"/>
      <c r="FL3" s="14"/>
      <c r="FM3" s="14"/>
      <c r="FN3" s="14"/>
      <c r="FO3" s="14"/>
      <c r="FP3" s="14" t="s">
        <v>12</v>
      </c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8"/>
    </row>
    <row r="4" spans="1:256" ht="37.5" customHeight="1">
      <c r="A4" s="108" t="s">
        <v>72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7"/>
      <c r="N4" s="7"/>
      <c r="O4" s="11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7"/>
      <c r="DY4" s="7"/>
      <c r="DZ4" s="7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9"/>
      <c r="ES4" s="9"/>
      <c r="ET4" s="9"/>
      <c r="EU4" s="9"/>
      <c r="EV4" s="9"/>
      <c r="EW4" s="8"/>
      <c r="EX4" s="8"/>
      <c r="EY4" s="8"/>
      <c r="EZ4" s="8"/>
      <c r="FA4" s="8"/>
      <c r="FB4" s="8"/>
      <c r="FC4" s="8"/>
      <c r="FD4" s="14"/>
      <c r="FE4" s="14" t="s">
        <v>3</v>
      </c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 t="s">
        <v>4</v>
      </c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 t="s">
        <v>5</v>
      </c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 t="s">
        <v>6</v>
      </c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9"/>
      <c r="IS4" s="14"/>
      <c r="IT4" s="14"/>
      <c r="IU4" s="14"/>
      <c r="IV4" s="8"/>
    </row>
    <row r="5" spans="1:256" ht="42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7"/>
      <c r="N5" s="7"/>
      <c r="O5" s="1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7"/>
      <c r="DY5" s="7"/>
      <c r="DZ5" s="7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9"/>
      <c r="ES5" s="9"/>
      <c r="ET5" s="9"/>
      <c r="EU5" s="9"/>
      <c r="EV5" s="9"/>
      <c r="EW5" s="8"/>
      <c r="EX5" s="8"/>
      <c r="EY5" s="8"/>
      <c r="EZ5" s="8"/>
      <c r="FA5" s="8"/>
      <c r="FB5" s="8"/>
      <c r="FC5" s="8"/>
      <c r="FD5" s="14">
        <v>1</v>
      </c>
      <c r="FE5" s="14">
        <v>2</v>
      </c>
      <c r="FF5" s="14">
        <v>3</v>
      </c>
      <c r="FG5" s="14">
        <v>4</v>
      </c>
      <c r="FH5" s="14">
        <v>5</v>
      </c>
      <c r="FI5" s="14">
        <v>6</v>
      </c>
      <c r="FJ5" s="14">
        <v>7</v>
      </c>
      <c r="FK5" s="14">
        <v>8</v>
      </c>
      <c r="FL5" s="14">
        <v>9</v>
      </c>
      <c r="FM5" s="14">
        <v>10</v>
      </c>
      <c r="FN5" s="14">
        <v>11</v>
      </c>
      <c r="FO5" s="14">
        <v>12</v>
      </c>
      <c r="FP5" s="14">
        <v>13</v>
      </c>
      <c r="FQ5" s="14">
        <v>14</v>
      </c>
      <c r="FR5" s="14">
        <v>15</v>
      </c>
      <c r="FS5" s="14">
        <v>16</v>
      </c>
      <c r="FT5" s="14">
        <v>17</v>
      </c>
      <c r="FU5" s="14">
        <v>18</v>
      </c>
      <c r="FV5" s="14">
        <v>19</v>
      </c>
      <c r="FW5" s="14">
        <v>20</v>
      </c>
      <c r="FX5" s="14">
        <v>21</v>
      </c>
      <c r="FY5" s="14" t="s">
        <v>1</v>
      </c>
      <c r="FZ5" s="14" t="s">
        <v>15</v>
      </c>
      <c r="GA5" s="14">
        <v>1</v>
      </c>
      <c r="GB5" s="14">
        <v>2</v>
      </c>
      <c r="GC5" s="14">
        <v>3</v>
      </c>
      <c r="GD5" s="14">
        <v>4</v>
      </c>
      <c r="GE5" s="14">
        <v>5</v>
      </c>
      <c r="GF5" s="14">
        <v>6</v>
      </c>
      <c r="GG5" s="14">
        <v>7</v>
      </c>
      <c r="GH5" s="14">
        <v>8</v>
      </c>
      <c r="GI5" s="14">
        <v>9</v>
      </c>
      <c r="GJ5" s="14">
        <v>10</v>
      </c>
      <c r="GK5" s="14">
        <v>11</v>
      </c>
      <c r="GL5" s="14">
        <v>12</v>
      </c>
      <c r="GM5" s="14">
        <v>13</v>
      </c>
      <c r="GN5" s="14">
        <v>14</v>
      </c>
      <c r="GO5" s="14">
        <v>15</v>
      </c>
      <c r="GP5" s="14">
        <v>16</v>
      </c>
      <c r="GQ5" s="14">
        <v>17</v>
      </c>
      <c r="GR5" s="14">
        <v>18</v>
      </c>
      <c r="GS5" s="14">
        <v>19</v>
      </c>
      <c r="GT5" s="14">
        <v>20</v>
      </c>
      <c r="GU5" s="14">
        <v>21</v>
      </c>
      <c r="GV5" s="14" t="s">
        <v>2</v>
      </c>
      <c r="GW5" s="14" t="s">
        <v>14</v>
      </c>
      <c r="GX5" s="14">
        <v>1</v>
      </c>
      <c r="GY5" s="14">
        <v>2</v>
      </c>
      <c r="GZ5" s="14">
        <v>3</v>
      </c>
      <c r="HA5" s="14">
        <v>4</v>
      </c>
      <c r="HB5" s="14">
        <v>5</v>
      </c>
      <c r="HC5" s="14">
        <v>6</v>
      </c>
      <c r="HD5" s="14">
        <v>7</v>
      </c>
      <c r="HE5" s="14">
        <v>8</v>
      </c>
      <c r="HF5" s="14">
        <v>9</v>
      </c>
      <c r="HG5" s="14">
        <v>10</v>
      </c>
      <c r="HH5" s="14">
        <v>11</v>
      </c>
      <c r="HI5" s="14">
        <v>12</v>
      </c>
      <c r="HJ5" s="14">
        <v>13</v>
      </c>
      <c r="HK5" s="14">
        <v>14</v>
      </c>
      <c r="HL5" s="14">
        <v>15</v>
      </c>
      <c r="HM5" s="14">
        <v>16</v>
      </c>
      <c r="HN5" s="14">
        <v>17</v>
      </c>
      <c r="HO5" s="14">
        <v>18</v>
      </c>
      <c r="HP5" s="14">
        <v>19</v>
      </c>
      <c r="HQ5" s="14">
        <v>20</v>
      </c>
      <c r="HR5" s="14">
        <v>21</v>
      </c>
      <c r="HS5" s="14" t="s">
        <v>1</v>
      </c>
      <c r="HT5" s="14" t="s">
        <v>13</v>
      </c>
      <c r="HU5" s="14">
        <v>1</v>
      </c>
      <c r="HV5" s="14">
        <v>2</v>
      </c>
      <c r="HW5" s="14">
        <v>3</v>
      </c>
      <c r="HX5" s="14">
        <v>4</v>
      </c>
      <c r="HY5" s="14">
        <v>5</v>
      </c>
      <c r="HZ5" s="14">
        <v>6</v>
      </c>
      <c r="IA5" s="14">
        <v>7</v>
      </c>
      <c r="IB5" s="14">
        <v>8</v>
      </c>
      <c r="IC5" s="14">
        <v>9</v>
      </c>
      <c r="ID5" s="14">
        <v>10</v>
      </c>
      <c r="IE5" s="14">
        <v>11</v>
      </c>
      <c r="IF5" s="14">
        <v>12</v>
      </c>
      <c r="IG5" s="14">
        <v>13</v>
      </c>
      <c r="IH5" s="14">
        <v>14</v>
      </c>
      <c r="II5" s="14">
        <v>15</v>
      </c>
      <c r="IJ5" s="14">
        <v>16</v>
      </c>
      <c r="IK5" s="14">
        <v>17</v>
      </c>
      <c r="IL5" s="14">
        <v>18</v>
      </c>
      <c r="IM5" s="14">
        <v>19</v>
      </c>
      <c r="IN5" s="14">
        <v>20</v>
      </c>
      <c r="IO5" s="14">
        <v>21</v>
      </c>
      <c r="IP5" s="14" t="s">
        <v>1</v>
      </c>
      <c r="IQ5" s="14" t="s">
        <v>13</v>
      </c>
      <c r="IR5" s="19">
        <f>COUNT(FD5:IQ5)</f>
        <v>84</v>
      </c>
      <c r="IS5" s="14" t="s">
        <v>8</v>
      </c>
      <c r="IT5" s="14" t="s">
        <v>9</v>
      </c>
      <c r="IU5" s="20" t="s">
        <v>7</v>
      </c>
      <c r="IV5" s="8"/>
    </row>
    <row r="6" spans="1:256" ht="39" customHeight="1" thickBot="1">
      <c r="A6" s="15"/>
      <c r="B6" s="15"/>
      <c r="C6" s="15"/>
      <c r="D6" s="15"/>
      <c r="E6" s="15"/>
      <c r="F6" s="15"/>
      <c r="G6" s="92" t="s">
        <v>29</v>
      </c>
      <c r="H6" s="92"/>
      <c r="I6" s="92" t="s">
        <v>30</v>
      </c>
      <c r="J6" s="92"/>
      <c r="K6" s="15"/>
      <c r="L6" s="16"/>
      <c r="M6" s="17"/>
      <c r="N6" s="7"/>
      <c r="O6" s="1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7"/>
      <c r="DY6" s="7"/>
      <c r="DZ6" s="7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9"/>
      <c r="ES6" s="9"/>
      <c r="ET6" s="9"/>
      <c r="EU6" s="9"/>
      <c r="EV6" s="9"/>
      <c r="EW6" s="8"/>
      <c r="EX6" s="8"/>
      <c r="EY6" s="8"/>
      <c r="EZ6" s="8"/>
      <c r="FA6" s="8"/>
      <c r="FB6" s="8"/>
      <c r="FC6" s="8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9"/>
      <c r="IS6" s="14"/>
      <c r="IT6" s="14"/>
      <c r="IU6" s="20"/>
      <c r="IV6" s="8"/>
    </row>
    <row r="7" spans="1:256" ht="17.25" customHeight="1">
      <c r="A7" s="86" t="s">
        <v>18</v>
      </c>
      <c r="B7" s="86" t="s">
        <v>19</v>
      </c>
      <c r="C7" s="86" t="s">
        <v>25</v>
      </c>
      <c r="D7" s="86" t="s">
        <v>26</v>
      </c>
      <c r="E7" s="86" t="s">
        <v>27</v>
      </c>
      <c r="F7" s="100" t="s">
        <v>0</v>
      </c>
      <c r="G7" s="103" t="s">
        <v>24</v>
      </c>
      <c r="H7" s="96" t="s">
        <v>23</v>
      </c>
      <c r="I7" s="103" t="s">
        <v>24</v>
      </c>
      <c r="J7" s="88" t="s">
        <v>23</v>
      </c>
      <c r="K7" s="86" t="s">
        <v>46</v>
      </c>
      <c r="L7" s="91"/>
      <c r="M7" s="93" t="s">
        <v>10</v>
      </c>
      <c r="N7" s="7"/>
      <c r="O7" s="21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7"/>
      <c r="DY7" s="7"/>
      <c r="DZ7" s="7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9"/>
      <c r="ES7" s="9"/>
      <c r="ET7" s="9"/>
      <c r="EU7" s="9"/>
      <c r="EV7" s="9"/>
      <c r="EW7" s="8"/>
      <c r="EX7" s="8"/>
      <c r="EY7" s="8"/>
      <c r="EZ7" s="9"/>
      <c r="FA7" s="8"/>
      <c r="FB7" s="8"/>
      <c r="FC7" s="8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9"/>
      <c r="IS7" s="14"/>
      <c r="IT7" s="14"/>
      <c r="IU7" s="14"/>
      <c r="IV7" s="8"/>
    </row>
    <row r="8" spans="1:256" ht="9.75" customHeight="1">
      <c r="A8" s="110"/>
      <c r="B8" s="110"/>
      <c r="C8" s="87"/>
      <c r="D8" s="87"/>
      <c r="E8" s="87"/>
      <c r="F8" s="101"/>
      <c r="G8" s="104"/>
      <c r="H8" s="97"/>
      <c r="I8" s="104"/>
      <c r="J8" s="89"/>
      <c r="K8" s="87"/>
      <c r="L8" s="91"/>
      <c r="M8" s="94"/>
      <c r="N8" s="7"/>
      <c r="O8" s="21"/>
      <c r="P8" s="8"/>
      <c r="Q8" s="8" t="s">
        <v>3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 t="s">
        <v>4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 t="s">
        <v>5</v>
      </c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 t="s">
        <v>6</v>
      </c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7"/>
      <c r="DY8" s="7"/>
      <c r="DZ8" s="7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9"/>
      <c r="ES8" s="9">
        <v>1</v>
      </c>
      <c r="ET8" s="9">
        <v>2</v>
      </c>
      <c r="EU8" s="9"/>
      <c r="EV8" s="9"/>
      <c r="EW8" s="8"/>
      <c r="EX8" s="8"/>
      <c r="EY8" s="8"/>
      <c r="EZ8" s="8"/>
      <c r="FA8" s="8"/>
      <c r="FB8" s="8"/>
      <c r="FC8" s="8"/>
      <c r="FD8" s="12"/>
      <c r="FE8" s="12"/>
      <c r="FF8" s="12"/>
      <c r="FG8" s="13"/>
      <c r="FH8" s="13"/>
      <c r="FI8" s="13"/>
      <c r="FJ8" s="13"/>
      <c r="FK8" s="14"/>
      <c r="FL8" s="14"/>
      <c r="FM8" s="14"/>
      <c r="FN8" s="14"/>
      <c r="FO8" s="14"/>
      <c r="FP8" s="14" t="s">
        <v>12</v>
      </c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8"/>
    </row>
    <row r="9" spans="1:256" ht="35.25" customHeight="1" thickBot="1">
      <c r="A9" s="110"/>
      <c r="B9" s="110"/>
      <c r="C9" s="87"/>
      <c r="D9" s="87"/>
      <c r="E9" s="87"/>
      <c r="F9" s="101"/>
      <c r="G9" s="105"/>
      <c r="H9" s="98"/>
      <c r="I9" s="105"/>
      <c r="J9" s="90"/>
      <c r="K9" s="99"/>
      <c r="L9" s="91"/>
      <c r="M9" s="95"/>
      <c r="N9" s="7"/>
      <c r="O9" s="22"/>
      <c r="P9" s="8">
        <v>1</v>
      </c>
      <c r="Q9" s="8">
        <v>2</v>
      </c>
      <c r="R9" s="8">
        <v>3</v>
      </c>
      <c r="S9" s="8">
        <v>4</v>
      </c>
      <c r="T9" s="8">
        <v>5</v>
      </c>
      <c r="U9" s="8">
        <v>6</v>
      </c>
      <c r="V9" s="8">
        <v>7</v>
      </c>
      <c r="W9" s="8">
        <v>8</v>
      </c>
      <c r="X9" s="8">
        <v>9</v>
      </c>
      <c r="Y9" s="8">
        <v>10</v>
      </c>
      <c r="Z9" s="8">
        <v>11</v>
      </c>
      <c r="AA9" s="8">
        <v>12</v>
      </c>
      <c r="AB9" s="8">
        <v>13</v>
      </c>
      <c r="AC9" s="8">
        <v>14</v>
      </c>
      <c r="AD9" s="8">
        <v>15</v>
      </c>
      <c r="AE9" s="8">
        <v>16</v>
      </c>
      <c r="AF9" s="8">
        <v>17</v>
      </c>
      <c r="AG9" s="8">
        <v>18</v>
      </c>
      <c r="AH9" s="8">
        <v>19</v>
      </c>
      <c r="AI9" s="8">
        <v>20</v>
      </c>
      <c r="AJ9" s="8">
        <v>21</v>
      </c>
      <c r="AK9" s="8" t="s">
        <v>1</v>
      </c>
      <c r="AL9" s="8"/>
      <c r="AM9" s="8">
        <v>1</v>
      </c>
      <c r="AN9" s="8">
        <v>2</v>
      </c>
      <c r="AO9" s="8">
        <v>3</v>
      </c>
      <c r="AP9" s="8">
        <v>4</v>
      </c>
      <c r="AQ9" s="8">
        <v>5</v>
      </c>
      <c r="AR9" s="8">
        <v>6</v>
      </c>
      <c r="AS9" s="8">
        <v>7</v>
      </c>
      <c r="AT9" s="8">
        <v>8</v>
      </c>
      <c r="AU9" s="8">
        <v>9</v>
      </c>
      <c r="AV9" s="8">
        <v>10</v>
      </c>
      <c r="AW9" s="8">
        <v>11</v>
      </c>
      <c r="AX9" s="8">
        <v>12</v>
      </c>
      <c r="AY9" s="8">
        <v>13</v>
      </c>
      <c r="AZ9" s="8">
        <v>14</v>
      </c>
      <c r="BA9" s="8">
        <v>15</v>
      </c>
      <c r="BB9" s="8">
        <v>16</v>
      </c>
      <c r="BC9" s="8">
        <v>17</v>
      </c>
      <c r="BD9" s="8">
        <v>18</v>
      </c>
      <c r="BE9" s="8">
        <v>19</v>
      </c>
      <c r="BF9" s="8">
        <v>20</v>
      </c>
      <c r="BG9" s="8"/>
      <c r="BH9" s="8" t="s">
        <v>2</v>
      </c>
      <c r="BI9" s="8"/>
      <c r="BJ9" s="8">
        <v>1</v>
      </c>
      <c r="BK9" s="8">
        <v>2</v>
      </c>
      <c r="BL9" s="8">
        <v>3</v>
      </c>
      <c r="BM9" s="8">
        <v>4</v>
      </c>
      <c r="BN9" s="8">
        <v>5</v>
      </c>
      <c r="BO9" s="8">
        <v>6</v>
      </c>
      <c r="BP9" s="8">
        <v>7</v>
      </c>
      <c r="BQ9" s="8">
        <v>8</v>
      </c>
      <c r="BR9" s="8">
        <v>9</v>
      </c>
      <c r="BS9" s="8">
        <v>10</v>
      </c>
      <c r="BT9" s="8">
        <v>11</v>
      </c>
      <c r="BU9" s="8">
        <v>12</v>
      </c>
      <c r="BV9" s="8">
        <v>13</v>
      </c>
      <c r="BW9" s="8">
        <v>14</v>
      </c>
      <c r="BX9" s="8">
        <v>15</v>
      </c>
      <c r="BY9" s="8">
        <v>16</v>
      </c>
      <c r="BZ9" s="8">
        <v>17</v>
      </c>
      <c r="CA9" s="8">
        <v>18</v>
      </c>
      <c r="CB9" s="8">
        <v>19</v>
      </c>
      <c r="CC9" s="8">
        <v>20</v>
      </c>
      <c r="CD9" s="8">
        <v>21</v>
      </c>
      <c r="CE9" s="8">
        <v>22</v>
      </c>
      <c r="CF9" s="8">
        <v>23</v>
      </c>
      <c r="CG9" s="8">
        <v>24</v>
      </c>
      <c r="CH9" s="8">
        <v>25</v>
      </c>
      <c r="CI9" s="8">
        <v>26</v>
      </c>
      <c r="CJ9" s="8">
        <v>27</v>
      </c>
      <c r="CK9" s="8">
        <v>28</v>
      </c>
      <c r="CL9" s="8">
        <v>29</v>
      </c>
      <c r="CM9" s="8">
        <v>30</v>
      </c>
      <c r="CN9" s="8">
        <v>31</v>
      </c>
      <c r="CO9" s="8">
        <v>32</v>
      </c>
      <c r="CP9" s="8">
        <v>33</v>
      </c>
      <c r="CQ9" s="8">
        <v>34</v>
      </c>
      <c r="CR9" s="8">
        <v>35</v>
      </c>
      <c r="CS9" s="8">
        <v>36</v>
      </c>
      <c r="CT9" s="8">
        <v>37</v>
      </c>
      <c r="CU9" s="8">
        <v>38</v>
      </c>
      <c r="CV9" s="8">
        <v>39</v>
      </c>
      <c r="CW9" s="8">
        <v>40</v>
      </c>
      <c r="CX9" s="8"/>
      <c r="CY9" s="8"/>
      <c r="CZ9" s="8"/>
      <c r="DA9" s="8">
        <v>1</v>
      </c>
      <c r="DB9" s="8">
        <v>2</v>
      </c>
      <c r="DC9" s="8">
        <v>3</v>
      </c>
      <c r="DD9" s="8">
        <v>4</v>
      </c>
      <c r="DE9" s="8">
        <v>5</v>
      </c>
      <c r="DF9" s="8">
        <v>6</v>
      </c>
      <c r="DG9" s="8">
        <v>7</v>
      </c>
      <c r="DH9" s="8">
        <v>8</v>
      </c>
      <c r="DI9" s="8">
        <v>9</v>
      </c>
      <c r="DJ9" s="8">
        <v>10</v>
      </c>
      <c r="DK9" s="8">
        <v>11</v>
      </c>
      <c r="DL9" s="8">
        <v>12</v>
      </c>
      <c r="DM9" s="8">
        <v>13</v>
      </c>
      <c r="DN9" s="8">
        <v>14</v>
      </c>
      <c r="DO9" s="8">
        <v>15</v>
      </c>
      <c r="DP9" s="8">
        <v>16</v>
      </c>
      <c r="DQ9" s="8">
        <v>17</v>
      </c>
      <c r="DR9" s="8">
        <v>18</v>
      </c>
      <c r="DS9" s="8">
        <v>19</v>
      </c>
      <c r="DT9" s="8">
        <v>20</v>
      </c>
      <c r="DU9" s="8">
        <v>21</v>
      </c>
      <c r="DV9" s="8">
        <v>22</v>
      </c>
      <c r="DW9" s="8">
        <v>23</v>
      </c>
      <c r="DX9" s="8">
        <v>24</v>
      </c>
      <c r="DY9" s="8">
        <v>25</v>
      </c>
      <c r="DZ9" s="8">
        <v>26</v>
      </c>
      <c r="EA9" s="8">
        <v>27</v>
      </c>
      <c r="EB9" s="8">
        <v>28</v>
      </c>
      <c r="EC9" s="8">
        <v>29</v>
      </c>
      <c r="ED9" s="8">
        <v>30</v>
      </c>
      <c r="EE9" s="8">
        <v>31</v>
      </c>
      <c r="EF9" s="8">
        <v>32</v>
      </c>
      <c r="EG9" s="8">
        <v>33</v>
      </c>
      <c r="EH9" s="8">
        <v>34</v>
      </c>
      <c r="EI9" s="8">
        <v>35</v>
      </c>
      <c r="EJ9" s="8">
        <v>36</v>
      </c>
      <c r="EK9" s="8">
        <v>37</v>
      </c>
      <c r="EL9" s="8">
        <v>38</v>
      </c>
      <c r="EM9" s="8">
        <v>39</v>
      </c>
      <c r="EN9" s="8">
        <v>40</v>
      </c>
      <c r="EO9" s="8"/>
      <c r="EP9" s="8"/>
      <c r="EQ9" s="8"/>
      <c r="ER9" s="9"/>
      <c r="ES9" s="9"/>
      <c r="ET9" s="9"/>
      <c r="EU9" s="9"/>
      <c r="EV9" s="9" t="s">
        <v>11</v>
      </c>
      <c r="EW9" s="8" t="s">
        <v>8</v>
      </c>
      <c r="EX9" s="8" t="s">
        <v>9</v>
      </c>
      <c r="EY9" s="23" t="s">
        <v>7</v>
      </c>
      <c r="EZ9" s="8"/>
      <c r="FA9" s="8" t="s">
        <v>16</v>
      </c>
      <c r="FB9" s="8" t="s">
        <v>17</v>
      </c>
      <c r="FC9" s="8"/>
      <c r="FD9" s="14"/>
      <c r="FE9" s="14" t="s">
        <v>3</v>
      </c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 t="s">
        <v>4</v>
      </c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 t="s">
        <v>5</v>
      </c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 t="s">
        <v>6</v>
      </c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9"/>
      <c r="IS9" s="14"/>
      <c r="IT9" s="14"/>
      <c r="IU9" s="14"/>
      <c r="IV9" s="14"/>
    </row>
    <row r="10" spans="1:256" s="3" customFormat="1" ht="34.5">
      <c r="A10" s="83" t="s">
        <v>49</v>
      </c>
      <c r="B10" s="80" t="s">
        <v>31</v>
      </c>
      <c r="C10" s="80" t="s">
        <v>41</v>
      </c>
      <c r="D10" s="47" t="s">
        <v>57</v>
      </c>
      <c r="E10" s="50" t="s">
        <v>53</v>
      </c>
      <c r="F10" s="45">
        <v>969</v>
      </c>
      <c r="G10" s="68">
        <v>7</v>
      </c>
      <c r="H10" s="65">
        <v>34</v>
      </c>
      <c r="I10" s="71">
        <v>7</v>
      </c>
      <c r="J10" s="72">
        <v>34</v>
      </c>
      <c r="K10" s="80">
        <f>H10+H11+H12+H14+J11+J12+J13+J14</f>
        <v>333</v>
      </c>
      <c r="L10" s="102"/>
      <c r="M10" s="52" t="e">
        <f>#REF!+#REF!</f>
        <v>#REF!</v>
      </c>
      <c r="N10" s="24"/>
      <c r="O10" s="25"/>
      <c r="P10" s="24" t="e">
        <f>IF(#REF!=1,25,0)</f>
        <v>#REF!</v>
      </c>
      <c r="Q10" s="24" t="e">
        <f>IF(#REF!=2,22,0)</f>
        <v>#REF!</v>
      </c>
      <c r="R10" s="24" t="e">
        <f>IF(#REF!=3,20,0)</f>
        <v>#REF!</v>
      </c>
      <c r="S10" s="24" t="e">
        <f>IF(#REF!=4,18,0)</f>
        <v>#REF!</v>
      </c>
      <c r="T10" s="24" t="e">
        <f>IF(#REF!=5,16,0)</f>
        <v>#REF!</v>
      </c>
      <c r="U10" s="24" t="e">
        <f>IF(#REF!=6,15,0)</f>
        <v>#REF!</v>
      </c>
      <c r="V10" s="24" t="e">
        <f>IF(#REF!=7,14,0)</f>
        <v>#REF!</v>
      </c>
      <c r="W10" s="24" t="e">
        <f>IF(#REF!=8,13,0)</f>
        <v>#REF!</v>
      </c>
      <c r="X10" s="24" t="e">
        <f>IF(#REF!=9,12,0)</f>
        <v>#REF!</v>
      </c>
      <c r="Y10" s="24" t="e">
        <f>IF(#REF!=10,11,0)</f>
        <v>#REF!</v>
      </c>
      <c r="Z10" s="24" t="e">
        <f>IF(#REF!=11,10,0)</f>
        <v>#REF!</v>
      </c>
      <c r="AA10" s="24" t="e">
        <f>IF(#REF!=12,9,0)</f>
        <v>#REF!</v>
      </c>
      <c r="AB10" s="24" t="e">
        <f>IF(#REF!=13,8,0)</f>
        <v>#REF!</v>
      </c>
      <c r="AC10" s="24" t="e">
        <f>IF(#REF!=14,7,0)</f>
        <v>#REF!</v>
      </c>
      <c r="AD10" s="24" t="e">
        <f>IF(#REF!=15,6,0)</f>
        <v>#REF!</v>
      </c>
      <c r="AE10" s="24" t="e">
        <f>IF(#REF!=16,5,0)</f>
        <v>#REF!</v>
      </c>
      <c r="AF10" s="24" t="e">
        <f>IF(#REF!=17,4,0)</f>
        <v>#REF!</v>
      </c>
      <c r="AG10" s="24" t="e">
        <f>IF(#REF!=18,3,0)</f>
        <v>#REF!</v>
      </c>
      <c r="AH10" s="24" t="e">
        <f>IF(#REF!=19,2,0)</f>
        <v>#REF!</v>
      </c>
      <c r="AI10" s="24" t="e">
        <f>IF(#REF!=20,1,0)</f>
        <v>#REF!</v>
      </c>
      <c r="AJ10" s="24" t="e">
        <f>IF(#REF!&gt;20,0,0)</f>
        <v>#REF!</v>
      </c>
      <c r="AK10" s="24" t="e">
        <f>IF(#REF!="сх",0,0)</f>
        <v>#REF!</v>
      </c>
      <c r="AL10" s="24" t="e">
        <f>SUM(P10:AJ10)</f>
        <v>#REF!</v>
      </c>
      <c r="AM10" s="24" t="e">
        <f>IF(#REF!=1,25,0)</f>
        <v>#REF!</v>
      </c>
      <c r="AN10" s="24" t="e">
        <f>IF(#REF!=2,22,0)</f>
        <v>#REF!</v>
      </c>
      <c r="AO10" s="24" t="e">
        <f>IF(#REF!=3,20,0)</f>
        <v>#REF!</v>
      </c>
      <c r="AP10" s="24" t="e">
        <f>IF(#REF!=4,18,0)</f>
        <v>#REF!</v>
      </c>
      <c r="AQ10" s="24" t="e">
        <f>IF(#REF!=5,16,0)</f>
        <v>#REF!</v>
      </c>
      <c r="AR10" s="24" t="e">
        <f>IF(#REF!=6,15,0)</f>
        <v>#REF!</v>
      </c>
      <c r="AS10" s="24" t="e">
        <f>IF(#REF!=7,14,0)</f>
        <v>#REF!</v>
      </c>
      <c r="AT10" s="24" t="e">
        <f>IF(#REF!=8,13,0)</f>
        <v>#REF!</v>
      </c>
      <c r="AU10" s="24" t="e">
        <f>IF(#REF!=9,12,0)</f>
        <v>#REF!</v>
      </c>
      <c r="AV10" s="24" t="e">
        <f>IF(#REF!=10,11,0)</f>
        <v>#REF!</v>
      </c>
      <c r="AW10" s="24" t="e">
        <f>IF(#REF!=11,10,0)</f>
        <v>#REF!</v>
      </c>
      <c r="AX10" s="24" t="e">
        <f>IF(#REF!=12,9,0)</f>
        <v>#REF!</v>
      </c>
      <c r="AY10" s="24" t="e">
        <f>IF(#REF!=13,8,0)</f>
        <v>#REF!</v>
      </c>
      <c r="AZ10" s="24" t="e">
        <f>IF(#REF!=14,7,0)</f>
        <v>#REF!</v>
      </c>
      <c r="BA10" s="24" t="e">
        <f>IF(#REF!=15,6,0)</f>
        <v>#REF!</v>
      </c>
      <c r="BB10" s="24" t="e">
        <f>IF(#REF!=16,5,0)</f>
        <v>#REF!</v>
      </c>
      <c r="BC10" s="24" t="e">
        <f>IF(#REF!=17,4,0)</f>
        <v>#REF!</v>
      </c>
      <c r="BD10" s="24" t="e">
        <f>IF(#REF!=18,3,0)</f>
        <v>#REF!</v>
      </c>
      <c r="BE10" s="24" t="e">
        <f>IF(#REF!=19,2,0)</f>
        <v>#REF!</v>
      </c>
      <c r="BF10" s="24" t="e">
        <f>IF(#REF!=20,1,0)</f>
        <v>#REF!</v>
      </c>
      <c r="BG10" s="24" t="e">
        <f>IF(#REF!&gt;20,0,0)</f>
        <v>#REF!</v>
      </c>
      <c r="BH10" s="24" t="e">
        <f>IF(#REF!="сх",0,0)</f>
        <v>#REF!</v>
      </c>
      <c r="BI10" s="24" t="e">
        <f>SUM(AM10:BG10)</f>
        <v>#REF!</v>
      </c>
      <c r="BJ10" s="24" t="e">
        <f>IF(#REF!=1,45,0)</f>
        <v>#REF!</v>
      </c>
      <c r="BK10" s="24" t="e">
        <f>IF(#REF!=2,42,0)</f>
        <v>#REF!</v>
      </c>
      <c r="BL10" s="24" t="e">
        <f>IF(#REF!=3,40,0)</f>
        <v>#REF!</v>
      </c>
      <c r="BM10" s="24" t="e">
        <f>IF(#REF!=4,38,0)</f>
        <v>#REF!</v>
      </c>
      <c r="BN10" s="24" t="e">
        <f>IF(#REF!=5,36,0)</f>
        <v>#REF!</v>
      </c>
      <c r="BO10" s="24" t="e">
        <f>IF(#REF!=6,35,0)</f>
        <v>#REF!</v>
      </c>
      <c r="BP10" s="24" t="e">
        <f>IF(#REF!=7,34,0)</f>
        <v>#REF!</v>
      </c>
      <c r="BQ10" s="24" t="e">
        <f>IF(#REF!=8,33,0)</f>
        <v>#REF!</v>
      </c>
      <c r="BR10" s="24" t="e">
        <f>IF(#REF!=9,32,0)</f>
        <v>#REF!</v>
      </c>
      <c r="BS10" s="24" t="e">
        <f>IF(#REF!=10,31,0)</f>
        <v>#REF!</v>
      </c>
      <c r="BT10" s="24" t="e">
        <f>IF(#REF!=11,30,0)</f>
        <v>#REF!</v>
      </c>
      <c r="BU10" s="24" t="e">
        <f>IF(#REF!=12,29,0)</f>
        <v>#REF!</v>
      </c>
      <c r="BV10" s="24" t="e">
        <f>IF(#REF!=13,28,0)</f>
        <v>#REF!</v>
      </c>
      <c r="BW10" s="24" t="e">
        <f>IF(#REF!=14,27,0)</f>
        <v>#REF!</v>
      </c>
      <c r="BX10" s="24" t="e">
        <f>IF(#REF!=15,26,0)</f>
        <v>#REF!</v>
      </c>
      <c r="BY10" s="24" t="e">
        <f>IF(#REF!=16,25,0)</f>
        <v>#REF!</v>
      </c>
      <c r="BZ10" s="24" t="e">
        <f>IF(#REF!=17,24,0)</f>
        <v>#REF!</v>
      </c>
      <c r="CA10" s="24" t="e">
        <f>IF(#REF!=18,23,0)</f>
        <v>#REF!</v>
      </c>
      <c r="CB10" s="24" t="e">
        <f>IF(#REF!=19,22,0)</f>
        <v>#REF!</v>
      </c>
      <c r="CC10" s="24" t="e">
        <f>IF(#REF!=20,21,0)</f>
        <v>#REF!</v>
      </c>
      <c r="CD10" s="24" t="e">
        <f>IF(#REF!=21,20,0)</f>
        <v>#REF!</v>
      </c>
      <c r="CE10" s="24" t="e">
        <f>IF(#REF!=22,19,0)</f>
        <v>#REF!</v>
      </c>
      <c r="CF10" s="24" t="e">
        <f>IF(#REF!=23,18,0)</f>
        <v>#REF!</v>
      </c>
      <c r="CG10" s="24" t="e">
        <f>IF(#REF!=24,17,0)</f>
        <v>#REF!</v>
      </c>
      <c r="CH10" s="24" t="e">
        <f>IF(#REF!=25,16,0)</f>
        <v>#REF!</v>
      </c>
      <c r="CI10" s="24" t="e">
        <f>IF(#REF!=26,15,0)</f>
        <v>#REF!</v>
      </c>
      <c r="CJ10" s="24" t="e">
        <f>IF(#REF!=27,14,0)</f>
        <v>#REF!</v>
      </c>
      <c r="CK10" s="24" t="e">
        <f>IF(#REF!=28,13,0)</f>
        <v>#REF!</v>
      </c>
      <c r="CL10" s="24" t="e">
        <f>IF(#REF!=29,12,0)</f>
        <v>#REF!</v>
      </c>
      <c r="CM10" s="24" t="e">
        <f>IF(#REF!=30,11,0)</f>
        <v>#REF!</v>
      </c>
      <c r="CN10" s="24" t="e">
        <f>IF(#REF!=31,10,0)</f>
        <v>#REF!</v>
      </c>
      <c r="CO10" s="24" t="e">
        <f>IF(#REF!=32,9,0)</f>
        <v>#REF!</v>
      </c>
      <c r="CP10" s="24" t="e">
        <f>IF(#REF!=33,8,0)</f>
        <v>#REF!</v>
      </c>
      <c r="CQ10" s="24" t="e">
        <f>IF(#REF!=34,7,0)</f>
        <v>#REF!</v>
      </c>
      <c r="CR10" s="24" t="e">
        <f>IF(#REF!=35,6,0)</f>
        <v>#REF!</v>
      </c>
      <c r="CS10" s="24" t="e">
        <f>IF(#REF!=36,5,0)</f>
        <v>#REF!</v>
      </c>
      <c r="CT10" s="24" t="e">
        <f>IF(#REF!=37,4,0)</f>
        <v>#REF!</v>
      </c>
      <c r="CU10" s="24" t="e">
        <f>IF(#REF!=38,3,0)</f>
        <v>#REF!</v>
      </c>
      <c r="CV10" s="24" t="e">
        <f>IF(#REF!=39,2,0)</f>
        <v>#REF!</v>
      </c>
      <c r="CW10" s="24" t="e">
        <f>IF(#REF!=40,1,0)</f>
        <v>#REF!</v>
      </c>
      <c r="CX10" s="24" t="e">
        <f>IF(#REF!&gt;20,0,0)</f>
        <v>#REF!</v>
      </c>
      <c r="CY10" s="24" t="e">
        <f>IF(#REF!="сх",0,0)</f>
        <v>#REF!</v>
      </c>
      <c r="CZ10" s="24" t="e">
        <f>SUM(BJ10:CY10)</f>
        <v>#REF!</v>
      </c>
      <c r="DA10" s="24" t="e">
        <f>IF(#REF!=1,45,0)</f>
        <v>#REF!</v>
      </c>
      <c r="DB10" s="24" t="e">
        <f>IF(#REF!=2,42,0)</f>
        <v>#REF!</v>
      </c>
      <c r="DC10" s="24" t="e">
        <f>IF(#REF!=3,40,0)</f>
        <v>#REF!</v>
      </c>
      <c r="DD10" s="24" t="e">
        <f>IF(#REF!=4,38,0)</f>
        <v>#REF!</v>
      </c>
      <c r="DE10" s="24" t="e">
        <f>IF(#REF!=5,36,0)</f>
        <v>#REF!</v>
      </c>
      <c r="DF10" s="24" t="e">
        <f>IF(#REF!=6,35,0)</f>
        <v>#REF!</v>
      </c>
      <c r="DG10" s="24" t="e">
        <f>IF(#REF!=7,34,0)</f>
        <v>#REF!</v>
      </c>
      <c r="DH10" s="24" t="e">
        <f>IF(#REF!=8,33,0)</f>
        <v>#REF!</v>
      </c>
      <c r="DI10" s="24" t="e">
        <f>IF(#REF!=9,32,0)</f>
        <v>#REF!</v>
      </c>
      <c r="DJ10" s="24" t="e">
        <f>IF(#REF!=10,31,0)</f>
        <v>#REF!</v>
      </c>
      <c r="DK10" s="24" t="e">
        <f>IF(#REF!=11,30,0)</f>
        <v>#REF!</v>
      </c>
      <c r="DL10" s="24" t="e">
        <f>IF(#REF!=12,29,0)</f>
        <v>#REF!</v>
      </c>
      <c r="DM10" s="24" t="e">
        <f>IF(#REF!=13,28,0)</f>
        <v>#REF!</v>
      </c>
      <c r="DN10" s="24" t="e">
        <f>IF(#REF!=14,27,0)</f>
        <v>#REF!</v>
      </c>
      <c r="DO10" s="24" t="e">
        <f>IF(#REF!=15,26,0)</f>
        <v>#REF!</v>
      </c>
      <c r="DP10" s="24" t="e">
        <f>IF(#REF!=16,25,0)</f>
        <v>#REF!</v>
      </c>
      <c r="DQ10" s="24" t="e">
        <f>IF(#REF!=17,24,0)</f>
        <v>#REF!</v>
      </c>
      <c r="DR10" s="24" t="e">
        <f>IF(#REF!=18,23,0)</f>
        <v>#REF!</v>
      </c>
      <c r="DS10" s="24" t="e">
        <f>IF(#REF!=19,22,0)</f>
        <v>#REF!</v>
      </c>
      <c r="DT10" s="24" t="e">
        <f>IF(#REF!=20,21,0)</f>
        <v>#REF!</v>
      </c>
      <c r="DU10" s="24" t="e">
        <f>IF(#REF!=21,20,0)</f>
        <v>#REF!</v>
      </c>
      <c r="DV10" s="24" t="e">
        <f>IF(#REF!=22,19,0)</f>
        <v>#REF!</v>
      </c>
      <c r="DW10" s="24" t="e">
        <f>IF(#REF!=23,18,0)</f>
        <v>#REF!</v>
      </c>
      <c r="DX10" s="24" t="e">
        <f>IF(#REF!=24,17,0)</f>
        <v>#REF!</v>
      </c>
      <c r="DY10" s="24" t="e">
        <f>IF(#REF!=25,16,0)</f>
        <v>#REF!</v>
      </c>
      <c r="DZ10" s="24" t="e">
        <f>IF(#REF!=26,15,0)</f>
        <v>#REF!</v>
      </c>
      <c r="EA10" s="24" t="e">
        <f>IF(#REF!=27,14,0)</f>
        <v>#REF!</v>
      </c>
      <c r="EB10" s="24" t="e">
        <f>IF(#REF!=28,13,0)</f>
        <v>#REF!</v>
      </c>
      <c r="EC10" s="24" t="e">
        <f>IF(#REF!=29,12,0)</f>
        <v>#REF!</v>
      </c>
      <c r="ED10" s="24" t="e">
        <f>IF(#REF!=30,11,0)</f>
        <v>#REF!</v>
      </c>
      <c r="EE10" s="24" t="e">
        <f>IF(#REF!=31,10,0)</f>
        <v>#REF!</v>
      </c>
      <c r="EF10" s="24" t="e">
        <f>IF(#REF!=32,9,0)</f>
        <v>#REF!</v>
      </c>
      <c r="EG10" s="24" t="e">
        <f>IF(#REF!=33,8,0)</f>
        <v>#REF!</v>
      </c>
      <c r="EH10" s="24" t="e">
        <f>IF(#REF!=34,7,0)</f>
        <v>#REF!</v>
      </c>
      <c r="EI10" s="24" t="e">
        <f>IF(#REF!=35,6,0)</f>
        <v>#REF!</v>
      </c>
      <c r="EJ10" s="24" t="e">
        <f>IF(#REF!=36,5,0)</f>
        <v>#REF!</v>
      </c>
      <c r="EK10" s="24" t="e">
        <f>IF(#REF!=37,4,0)</f>
        <v>#REF!</v>
      </c>
      <c r="EL10" s="24" t="e">
        <f>IF(#REF!=38,3,0)</f>
        <v>#REF!</v>
      </c>
      <c r="EM10" s="24" t="e">
        <f>IF(#REF!=39,2,0)</f>
        <v>#REF!</v>
      </c>
      <c r="EN10" s="24" t="e">
        <f>IF(#REF!=40,1,0)</f>
        <v>#REF!</v>
      </c>
      <c r="EO10" s="24" t="e">
        <f>IF(#REF!&gt;20,0,0)</f>
        <v>#REF!</v>
      </c>
      <c r="EP10" s="24" t="e">
        <f>IF(#REF!="сх",0,0)</f>
        <v>#REF!</v>
      </c>
      <c r="EQ10" s="24" t="e">
        <f>SUM(DA10:EP10)</f>
        <v>#REF!</v>
      </c>
      <c r="ER10" s="24"/>
      <c r="ES10" s="24" t="e">
        <f>IF(#REF!="сх","ноль",IF(#REF!&gt;0,#REF!,"Ноль"))</f>
        <v>#REF!</v>
      </c>
      <c r="ET10" s="24" t="e">
        <f>IF(#REF!="сх","ноль",IF(#REF!&gt;0,#REF!,"Ноль"))</f>
        <v>#REF!</v>
      </c>
      <c r="EU10" s="24"/>
      <c r="EV10" s="24" t="e">
        <f>MIN(ES10,ET10)</f>
        <v>#REF!</v>
      </c>
      <c r="EW10" s="24" t="e">
        <f>IF(L10=#REF!,IF(#REF!&lt;#REF!,#REF!,FA10),#REF!)</f>
        <v>#REF!</v>
      </c>
      <c r="EX10" s="24" t="e">
        <f>IF(L10=#REF!,IF(#REF!&lt;#REF!,0,1))</f>
        <v>#REF!</v>
      </c>
      <c r="EY10" s="24" t="e">
        <f>IF(AND(EV10&gt;=21,EV10&lt;&gt;0),EV10,IF(L10&lt;#REF!,"СТОП",EW10+EX10))</f>
        <v>#REF!</v>
      </c>
      <c r="EZ10" s="24"/>
      <c r="FA10" s="24">
        <v>15</v>
      </c>
      <c r="FB10" s="24">
        <v>16</v>
      </c>
      <c r="FC10" s="24"/>
      <c r="FD10" s="26" t="e">
        <f>IF(#REF!=1,25,0)</f>
        <v>#REF!</v>
      </c>
      <c r="FE10" s="26" t="e">
        <f>IF(#REF!=2,22,0)</f>
        <v>#REF!</v>
      </c>
      <c r="FF10" s="26" t="e">
        <f>IF(#REF!=3,20,0)</f>
        <v>#REF!</v>
      </c>
      <c r="FG10" s="26" t="e">
        <f>IF(#REF!=4,18,0)</f>
        <v>#REF!</v>
      </c>
      <c r="FH10" s="26" t="e">
        <f>IF(#REF!=5,16,0)</f>
        <v>#REF!</v>
      </c>
      <c r="FI10" s="26" t="e">
        <f>IF(#REF!=6,15,0)</f>
        <v>#REF!</v>
      </c>
      <c r="FJ10" s="26" t="e">
        <f>IF(#REF!=7,14,0)</f>
        <v>#REF!</v>
      </c>
      <c r="FK10" s="26" t="e">
        <f>IF(#REF!=8,13,0)</f>
        <v>#REF!</v>
      </c>
      <c r="FL10" s="26" t="e">
        <f>IF(#REF!=9,12,0)</f>
        <v>#REF!</v>
      </c>
      <c r="FM10" s="26" t="e">
        <f>IF(#REF!=10,11,0)</f>
        <v>#REF!</v>
      </c>
      <c r="FN10" s="26" t="e">
        <f>IF(#REF!=11,10,0)</f>
        <v>#REF!</v>
      </c>
      <c r="FO10" s="26" t="e">
        <f>IF(#REF!=12,9,0)</f>
        <v>#REF!</v>
      </c>
      <c r="FP10" s="26" t="e">
        <f>IF(#REF!=13,8,0)</f>
        <v>#REF!</v>
      </c>
      <c r="FQ10" s="26" t="e">
        <f>IF(#REF!=14,7,0)</f>
        <v>#REF!</v>
      </c>
      <c r="FR10" s="26" t="e">
        <f>IF(#REF!=15,6,0)</f>
        <v>#REF!</v>
      </c>
      <c r="FS10" s="26" t="e">
        <f>IF(#REF!=16,5,0)</f>
        <v>#REF!</v>
      </c>
      <c r="FT10" s="26" t="e">
        <f>IF(#REF!=17,4,0)</f>
        <v>#REF!</v>
      </c>
      <c r="FU10" s="26" t="e">
        <f>IF(#REF!=18,3,0)</f>
        <v>#REF!</v>
      </c>
      <c r="FV10" s="26" t="e">
        <f>IF(#REF!=19,2,0)</f>
        <v>#REF!</v>
      </c>
      <c r="FW10" s="26" t="e">
        <f>IF(#REF!=20,1,0)</f>
        <v>#REF!</v>
      </c>
      <c r="FX10" s="26" t="e">
        <f>IF(#REF!&gt;20,0,0)</f>
        <v>#REF!</v>
      </c>
      <c r="FY10" s="26" t="e">
        <f>IF(#REF!="сх",0,0)</f>
        <v>#REF!</v>
      </c>
      <c r="FZ10" s="26" t="e">
        <f>SUM(FD10:FY10)</f>
        <v>#REF!</v>
      </c>
      <c r="GA10" s="26" t="e">
        <f>IF(#REF!=1,25,0)</f>
        <v>#REF!</v>
      </c>
      <c r="GB10" s="26" t="e">
        <f>IF(#REF!=2,22,0)</f>
        <v>#REF!</v>
      </c>
      <c r="GC10" s="26" t="e">
        <f>IF(#REF!=3,20,0)</f>
        <v>#REF!</v>
      </c>
      <c r="GD10" s="26" t="e">
        <f>IF(#REF!=4,18,0)</f>
        <v>#REF!</v>
      </c>
      <c r="GE10" s="26" t="e">
        <f>IF(#REF!=5,16,0)</f>
        <v>#REF!</v>
      </c>
      <c r="GF10" s="26" t="e">
        <f>IF(#REF!=6,15,0)</f>
        <v>#REF!</v>
      </c>
      <c r="GG10" s="26" t="e">
        <f>IF(#REF!=7,14,0)</f>
        <v>#REF!</v>
      </c>
      <c r="GH10" s="26" t="e">
        <f>IF(#REF!=8,13,0)</f>
        <v>#REF!</v>
      </c>
      <c r="GI10" s="26" t="e">
        <f>IF(#REF!=9,12,0)</f>
        <v>#REF!</v>
      </c>
      <c r="GJ10" s="26" t="e">
        <f>IF(#REF!=10,11,0)</f>
        <v>#REF!</v>
      </c>
      <c r="GK10" s="26" t="e">
        <f>IF(#REF!=11,10,0)</f>
        <v>#REF!</v>
      </c>
      <c r="GL10" s="26" t="e">
        <f>IF(#REF!=12,9,0)</f>
        <v>#REF!</v>
      </c>
      <c r="GM10" s="26" t="e">
        <f>IF(#REF!=13,8,0)</f>
        <v>#REF!</v>
      </c>
      <c r="GN10" s="26" t="e">
        <f>IF(#REF!=14,7,0)</f>
        <v>#REF!</v>
      </c>
      <c r="GO10" s="26" t="e">
        <f>IF(#REF!=15,6,0)</f>
        <v>#REF!</v>
      </c>
      <c r="GP10" s="26" t="e">
        <f>IF(#REF!=16,5,0)</f>
        <v>#REF!</v>
      </c>
      <c r="GQ10" s="26" t="e">
        <f>IF(#REF!=17,4,0)</f>
        <v>#REF!</v>
      </c>
      <c r="GR10" s="26" t="e">
        <f>IF(#REF!=18,3,0)</f>
        <v>#REF!</v>
      </c>
      <c r="GS10" s="26" t="e">
        <f>IF(#REF!=19,2,0)</f>
        <v>#REF!</v>
      </c>
      <c r="GT10" s="26" t="e">
        <f>IF(#REF!=20,1,0)</f>
        <v>#REF!</v>
      </c>
      <c r="GU10" s="26" t="e">
        <f>IF(#REF!&gt;20,0,0)</f>
        <v>#REF!</v>
      </c>
      <c r="GV10" s="26" t="e">
        <f>IF(#REF!="сх",0,0)</f>
        <v>#REF!</v>
      </c>
      <c r="GW10" s="26" t="e">
        <f>SUM(GA10:GV10)</f>
        <v>#REF!</v>
      </c>
      <c r="GX10" s="26" t="e">
        <f>IF(#REF!=1,100,0)</f>
        <v>#REF!</v>
      </c>
      <c r="GY10" s="26" t="e">
        <f>IF(#REF!=2,98,0)</f>
        <v>#REF!</v>
      </c>
      <c r="GZ10" s="26" t="e">
        <f>IF(#REF!=3,95,0)</f>
        <v>#REF!</v>
      </c>
      <c r="HA10" s="26" t="e">
        <f>IF(#REF!=4,93,0)</f>
        <v>#REF!</v>
      </c>
      <c r="HB10" s="26" t="e">
        <f>IF(#REF!=5,90,0)</f>
        <v>#REF!</v>
      </c>
      <c r="HC10" s="26" t="e">
        <f>IF(#REF!=6,88,0)</f>
        <v>#REF!</v>
      </c>
      <c r="HD10" s="26" t="e">
        <f>IF(#REF!=7,85,0)</f>
        <v>#REF!</v>
      </c>
      <c r="HE10" s="26" t="e">
        <f>IF(#REF!=8,83,0)</f>
        <v>#REF!</v>
      </c>
      <c r="HF10" s="26" t="e">
        <f>IF(#REF!=9,80,0)</f>
        <v>#REF!</v>
      </c>
      <c r="HG10" s="26" t="e">
        <f>IF(#REF!=10,78,0)</f>
        <v>#REF!</v>
      </c>
      <c r="HH10" s="26" t="e">
        <f>IF(#REF!=11,75,0)</f>
        <v>#REF!</v>
      </c>
      <c r="HI10" s="26" t="e">
        <f>IF(#REF!=12,73,0)</f>
        <v>#REF!</v>
      </c>
      <c r="HJ10" s="26" t="e">
        <f>IF(#REF!=13,70,0)</f>
        <v>#REF!</v>
      </c>
      <c r="HK10" s="26" t="e">
        <f>IF(#REF!=14,68,0)</f>
        <v>#REF!</v>
      </c>
      <c r="HL10" s="26" t="e">
        <f>IF(#REF!=15,65,0)</f>
        <v>#REF!</v>
      </c>
      <c r="HM10" s="26" t="e">
        <f>IF(#REF!=16,63,0)</f>
        <v>#REF!</v>
      </c>
      <c r="HN10" s="26" t="e">
        <f>IF(#REF!=17,60,0)</f>
        <v>#REF!</v>
      </c>
      <c r="HO10" s="26" t="e">
        <f>IF(#REF!=18,58,0)</f>
        <v>#REF!</v>
      </c>
      <c r="HP10" s="26" t="e">
        <f>IF(#REF!=19,55,0)</f>
        <v>#REF!</v>
      </c>
      <c r="HQ10" s="26" t="e">
        <f>IF(#REF!=20,53,0)</f>
        <v>#REF!</v>
      </c>
      <c r="HR10" s="26" t="e">
        <f>IF(#REF!&gt;20,0,0)</f>
        <v>#REF!</v>
      </c>
      <c r="HS10" s="26" t="e">
        <f>IF(#REF!="сх",0,0)</f>
        <v>#REF!</v>
      </c>
      <c r="HT10" s="26" t="e">
        <f>SUM(GX10:HS10)</f>
        <v>#REF!</v>
      </c>
      <c r="HU10" s="26" t="e">
        <f>IF(#REF!=1,100,0)</f>
        <v>#REF!</v>
      </c>
      <c r="HV10" s="26" t="e">
        <f>IF(#REF!=2,98,0)</f>
        <v>#REF!</v>
      </c>
      <c r="HW10" s="26" t="e">
        <f>IF(#REF!=3,95,0)</f>
        <v>#REF!</v>
      </c>
      <c r="HX10" s="26" t="e">
        <f>IF(#REF!=4,93,0)</f>
        <v>#REF!</v>
      </c>
      <c r="HY10" s="26" t="e">
        <f>IF(#REF!=5,90,0)</f>
        <v>#REF!</v>
      </c>
      <c r="HZ10" s="26" t="e">
        <f>IF(#REF!=6,88,0)</f>
        <v>#REF!</v>
      </c>
      <c r="IA10" s="26" t="e">
        <f>IF(#REF!=7,85,0)</f>
        <v>#REF!</v>
      </c>
      <c r="IB10" s="26" t="e">
        <f>IF(#REF!=8,83,0)</f>
        <v>#REF!</v>
      </c>
      <c r="IC10" s="26" t="e">
        <f>IF(#REF!=9,80,0)</f>
        <v>#REF!</v>
      </c>
      <c r="ID10" s="26" t="e">
        <f>IF(#REF!=10,78,0)</f>
        <v>#REF!</v>
      </c>
      <c r="IE10" s="26" t="e">
        <f>IF(#REF!=11,75,0)</f>
        <v>#REF!</v>
      </c>
      <c r="IF10" s="26" t="e">
        <f>IF(#REF!=12,73,0)</f>
        <v>#REF!</v>
      </c>
      <c r="IG10" s="26" t="e">
        <f>IF(#REF!=13,70,0)</f>
        <v>#REF!</v>
      </c>
      <c r="IH10" s="26" t="e">
        <f>IF(#REF!=14,68,0)</f>
        <v>#REF!</v>
      </c>
      <c r="II10" s="26" t="e">
        <f>IF(#REF!=15,65,0)</f>
        <v>#REF!</v>
      </c>
      <c r="IJ10" s="26" t="e">
        <f>IF(#REF!=16,63,0)</f>
        <v>#REF!</v>
      </c>
      <c r="IK10" s="26" t="e">
        <f>IF(#REF!=17,60,0)</f>
        <v>#REF!</v>
      </c>
      <c r="IL10" s="26" t="e">
        <f>IF(#REF!=18,58,0)</f>
        <v>#REF!</v>
      </c>
      <c r="IM10" s="26" t="e">
        <f>IF(#REF!=19,55,0)</f>
        <v>#REF!</v>
      </c>
      <c r="IN10" s="26" t="e">
        <f>IF(#REF!=20,53,0)</f>
        <v>#REF!</v>
      </c>
      <c r="IO10" s="26" t="e">
        <f>IF(#REF!&gt;20,0,0)</f>
        <v>#REF!</v>
      </c>
      <c r="IP10" s="26" t="e">
        <f>IF(#REF!="сх",0,0)</f>
        <v>#REF!</v>
      </c>
      <c r="IQ10" s="26" t="e">
        <f>SUM(HU10:IP10)</f>
        <v>#REF!</v>
      </c>
      <c r="IR10" s="24"/>
      <c r="IS10" s="24"/>
      <c r="IT10" s="24"/>
      <c r="IU10" s="24"/>
      <c r="IV10" s="24"/>
    </row>
    <row r="11" spans="1:256" s="3" customFormat="1" ht="34.5">
      <c r="A11" s="84"/>
      <c r="B11" s="81"/>
      <c r="C11" s="81"/>
      <c r="D11" s="49" t="s">
        <v>47</v>
      </c>
      <c r="E11" s="50" t="s">
        <v>28</v>
      </c>
      <c r="F11" s="46">
        <v>1</v>
      </c>
      <c r="G11" s="57">
        <v>1</v>
      </c>
      <c r="H11" s="54">
        <v>45</v>
      </c>
      <c r="I11" s="57">
        <v>1</v>
      </c>
      <c r="J11" s="56">
        <v>45</v>
      </c>
      <c r="K11" s="81"/>
      <c r="L11" s="102"/>
      <c r="M11" s="52"/>
      <c r="N11" s="24"/>
      <c r="O11" s="25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4"/>
      <c r="IS11" s="24"/>
      <c r="IT11" s="24"/>
      <c r="IU11" s="24"/>
      <c r="IV11" s="24"/>
    </row>
    <row r="12" spans="1:256" s="3" customFormat="1" ht="34.5">
      <c r="A12" s="84"/>
      <c r="B12" s="81"/>
      <c r="C12" s="81"/>
      <c r="D12" s="49" t="s">
        <v>48</v>
      </c>
      <c r="E12" s="50" t="s">
        <v>54</v>
      </c>
      <c r="F12" s="46">
        <v>74</v>
      </c>
      <c r="G12" s="57">
        <v>1</v>
      </c>
      <c r="H12" s="54">
        <v>45</v>
      </c>
      <c r="I12" s="57">
        <v>1</v>
      </c>
      <c r="J12" s="56">
        <v>45</v>
      </c>
      <c r="K12" s="81"/>
      <c r="L12" s="102"/>
      <c r="M12" s="52"/>
      <c r="N12" s="24"/>
      <c r="O12" s="2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4"/>
      <c r="IS12" s="24"/>
      <c r="IT12" s="24"/>
      <c r="IU12" s="24"/>
      <c r="IV12" s="24"/>
    </row>
    <row r="13" spans="1:256" s="3" customFormat="1" ht="34.5">
      <c r="A13" s="84"/>
      <c r="B13" s="81"/>
      <c r="C13" s="81"/>
      <c r="D13" s="49" t="s">
        <v>56</v>
      </c>
      <c r="E13" s="50" t="s">
        <v>53</v>
      </c>
      <c r="F13" s="46">
        <v>77</v>
      </c>
      <c r="G13" s="69" t="s">
        <v>1</v>
      </c>
      <c r="H13" s="70" t="s">
        <v>45</v>
      </c>
      <c r="I13" s="57">
        <v>6</v>
      </c>
      <c r="J13" s="56">
        <v>35</v>
      </c>
      <c r="K13" s="81"/>
      <c r="L13" s="102"/>
      <c r="M13" s="52"/>
      <c r="N13" s="24"/>
      <c r="O13" s="25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4"/>
      <c r="IS13" s="24"/>
      <c r="IT13" s="24"/>
      <c r="IU13" s="24"/>
      <c r="IV13" s="24"/>
    </row>
    <row r="14" spans="1:256" s="3" customFormat="1" ht="35.25" thickBot="1">
      <c r="A14" s="84"/>
      <c r="B14" s="81"/>
      <c r="C14" s="81"/>
      <c r="D14" s="49" t="s">
        <v>55</v>
      </c>
      <c r="E14" s="50" t="s">
        <v>36</v>
      </c>
      <c r="F14" s="46">
        <v>30</v>
      </c>
      <c r="G14" s="57">
        <v>2</v>
      </c>
      <c r="H14" s="54">
        <v>42</v>
      </c>
      <c r="I14" s="57">
        <v>2</v>
      </c>
      <c r="J14" s="56">
        <v>42</v>
      </c>
      <c r="K14" s="82"/>
      <c r="L14" s="102"/>
      <c r="M14" s="52"/>
      <c r="N14" s="24"/>
      <c r="O14" s="25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4"/>
      <c r="IS14" s="24"/>
      <c r="IT14" s="24"/>
      <c r="IU14" s="24"/>
      <c r="IV14" s="24"/>
    </row>
    <row r="15" spans="1:256" s="3" customFormat="1" ht="34.5">
      <c r="A15" s="83" t="s">
        <v>50</v>
      </c>
      <c r="B15" s="80" t="s">
        <v>31</v>
      </c>
      <c r="C15" s="80" t="s">
        <v>58</v>
      </c>
      <c r="D15" s="47" t="s">
        <v>37</v>
      </c>
      <c r="E15" s="48" t="s">
        <v>38</v>
      </c>
      <c r="F15" s="45">
        <v>11</v>
      </c>
      <c r="G15" s="68">
        <v>2</v>
      </c>
      <c r="H15" s="53">
        <v>42</v>
      </c>
      <c r="I15" s="68">
        <v>2</v>
      </c>
      <c r="J15" s="55">
        <v>42</v>
      </c>
      <c r="K15" s="80">
        <v>326</v>
      </c>
      <c r="L15" s="79"/>
      <c r="M15" s="52" t="e">
        <f>#REF!+#REF!</f>
        <v>#REF!</v>
      </c>
      <c r="N15" s="24"/>
      <c r="O15" s="25"/>
      <c r="P15" s="24" t="e">
        <f>IF(#REF!=1,25,0)</f>
        <v>#REF!</v>
      </c>
      <c r="Q15" s="24" t="e">
        <f>IF(#REF!=2,22,0)</f>
        <v>#REF!</v>
      </c>
      <c r="R15" s="24" t="e">
        <f>IF(#REF!=3,20,0)</f>
        <v>#REF!</v>
      </c>
      <c r="S15" s="24" t="e">
        <f>IF(#REF!=4,18,0)</f>
        <v>#REF!</v>
      </c>
      <c r="T15" s="24" t="e">
        <f>IF(#REF!=5,16,0)</f>
        <v>#REF!</v>
      </c>
      <c r="U15" s="24" t="e">
        <f>IF(#REF!=6,15,0)</f>
        <v>#REF!</v>
      </c>
      <c r="V15" s="24" t="e">
        <f>IF(#REF!=7,14,0)</f>
        <v>#REF!</v>
      </c>
      <c r="W15" s="24" t="e">
        <f>IF(#REF!=8,13,0)</f>
        <v>#REF!</v>
      </c>
      <c r="X15" s="24" t="e">
        <f>IF(#REF!=9,12,0)</f>
        <v>#REF!</v>
      </c>
      <c r="Y15" s="24" t="e">
        <f>IF(#REF!=10,11,0)</f>
        <v>#REF!</v>
      </c>
      <c r="Z15" s="24" t="e">
        <f>IF(#REF!=11,10,0)</f>
        <v>#REF!</v>
      </c>
      <c r="AA15" s="24" t="e">
        <f>IF(#REF!=12,9,0)</f>
        <v>#REF!</v>
      </c>
      <c r="AB15" s="24" t="e">
        <f>IF(#REF!=13,8,0)</f>
        <v>#REF!</v>
      </c>
      <c r="AC15" s="24" t="e">
        <f>IF(#REF!=14,7,0)</f>
        <v>#REF!</v>
      </c>
      <c r="AD15" s="24" t="e">
        <f>IF(#REF!=15,6,0)</f>
        <v>#REF!</v>
      </c>
      <c r="AE15" s="24" t="e">
        <f>IF(#REF!=16,5,0)</f>
        <v>#REF!</v>
      </c>
      <c r="AF15" s="24" t="e">
        <f>IF(#REF!=17,4,0)</f>
        <v>#REF!</v>
      </c>
      <c r="AG15" s="24" t="e">
        <f>IF(#REF!=18,3,0)</f>
        <v>#REF!</v>
      </c>
      <c r="AH15" s="24" t="e">
        <f>IF(#REF!=19,2,0)</f>
        <v>#REF!</v>
      </c>
      <c r="AI15" s="24" t="e">
        <f>IF(#REF!=20,1,0)</f>
        <v>#REF!</v>
      </c>
      <c r="AJ15" s="24" t="e">
        <f>IF(#REF!&gt;20,0,0)</f>
        <v>#REF!</v>
      </c>
      <c r="AK15" s="24" t="e">
        <f>IF(#REF!="сх",0,0)</f>
        <v>#REF!</v>
      </c>
      <c r="AL15" s="24" t="e">
        <f>SUM(P15:AJ15)</f>
        <v>#REF!</v>
      </c>
      <c r="AM15" s="24" t="e">
        <f>IF(#REF!=1,25,0)</f>
        <v>#REF!</v>
      </c>
      <c r="AN15" s="24" t="e">
        <f>IF(#REF!=2,22,0)</f>
        <v>#REF!</v>
      </c>
      <c r="AO15" s="24" t="e">
        <f>IF(#REF!=3,20,0)</f>
        <v>#REF!</v>
      </c>
      <c r="AP15" s="24" t="e">
        <f>IF(#REF!=4,18,0)</f>
        <v>#REF!</v>
      </c>
      <c r="AQ15" s="24" t="e">
        <f>IF(#REF!=5,16,0)</f>
        <v>#REF!</v>
      </c>
      <c r="AR15" s="24" t="e">
        <f>IF(#REF!=6,15,0)</f>
        <v>#REF!</v>
      </c>
      <c r="AS15" s="24" t="e">
        <f>IF(#REF!=7,14,0)</f>
        <v>#REF!</v>
      </c>
      <c r="AT15" s="24" t="e">
        <f>IF(#REF!=8,13,0)</f>
        <v>#REF!</v>
      </c>
      <c r="AU15" s="24" t="e">
        <f>IF(#REF!=9,12,0)</f>
        <v>#REF!</v>
      </c>
      <c r="AV15" s="24" t="e">
        <f>IF(#REF!=10,11,0)</f>
        <v>#REF!</v>
      </c>
      <c r="AW15" s="24" t="e">
        <f>IF(#REF!=11,10,0)</f>
        <v>#REF!</v>
      </c>
      <c r="AX15" s="24" t="e">
        <f>IF(#REF!=12,9,0)</f>
        <v>#REF!</v>
      </c>
      <c r="AY15" s="24" t="e">
        <f>IF(#REF!=13,8,0)</f>
        <v>#REF!</v>
      </c>
      <c r="AZ15" s="24" t="e">
        <f>IF(#REF!=14,7,0)</f>
        <v>#REF!</v>
      </c>
      <c r="BA15" s="24" t="e">
        <f>IF(#REF!=15,6,0)</f>
        <v>#REF!</v>
      </c>
      <c r="BB15" s="24" t="e">
        <f>IF(#REF!=16,5,0)</f>
        <v>#REF!</v>
      </c>
      <c r="BC15" s="24" t="e">
        <f>IF(#REF!=17,4,0)</f>
        <v>#REF!</v>
      </c>
      <c r="BD15" s="24" t="e">
        <f>IF(#REF!=18,3,0)</f>
        <v>#REF!</v>
      </c>
      <c r="BE15" s="24" t="e">
        <f>IF(#REF!=19,2,0)</f>
        <v>#REF!</v>
      </c>
      <c r="BF15" s="24" t="e">
        <f>IF(#REF!=20,1,0)</f>
        <v>#REF!</v>
      </c>
      <c r="BG15" s="24" t="e">
        <f>IF(#REF!&gt;20,0,0)</f>
        <v>#REF!</v>
      </c>
      <c r="BH15" s="24" t="e">
        <f>IF(#REF!="сх",0,0)</f>
        <v>#REF!</v>
      </c>
      <c r="BI15" s="24" t="e">
        <f>SUM(AM15:BG15)</f>
        <v>#REF!</v>
      </c>
      <c r="BJ15" s="24" t="e">
        <f>IF(#REF!=1,45,0)</f>
        <v>#REF!</v>
      </c>
      <c r="BK15" s="24" t="e">
        <f>IF(#REF!=2,42,0)</f>
        <v>#REF!</v>
      </c>
      <c r="BL15" s="24" t="e">
        <f>IF(#REF!=3,40,0)</f>
        <v>#REF!</v>
      </c>
      <c r="BM15" s="24" t="e">
        <f>IF(#REF!=4,38,0)</f>
        <v>#REF!</v>
      </c>
      <c r="BN15" s="24" t="e">
        <f>IF(#REF!=5,36,0)</f>
        <v>#REF!</v>
      </c>
      <c r="BO15" s="24" t="e">
        <f>IF(#REF!=6,35,0)</f>
        <v>#REF!</v>
      </c>
      <c r="BP15" s="24" t="e">
        <f>IF(#REF!=7,34,0)</f>
        <v>#REF!</v>
      </c>
      <c r="BQ15" s="24" t="e">
        <f>IF(#REF!=8,33,0)</f>
        <v>#REF!</v>
      </c>
      <c r="BR15" s="24" t="e">
        <f>IF(#REF!=9,32,0)</f>
        <v>#REF!</v>
      </c>
      <c r="BS15" s="24" t="e">
        <f>IF(#REF!=10,31,0)</f>
        <v>#REF!</v>
      </c>
      <c r="BT15" s="24" t="e">
        <f>IF(#REF!=11,30,0)</f>
        <v>#REF!</v>
      </c>
      <c r="BU15" s="24" t="e">
        <f>IF(#REF!=12,29,0)</f>
        <v>#REF!</v>
      </c>
      <c r="BV15" s="24" t="e">
        <f>IF(#REF!=13,28,0)</f>
        <v>#REF!</v>
      </c>
      <c r="BW15" s="24" t="e">
        <f>IF(#REF!=14,27,0)</f>
        <v>#REF!</v>
      </c>
      <c r="BX15" s="24" t="e">
        <f>IF(#REF!=15,26,0)</f>
        <v>#REF!</v>
      </c>
      <c r="BY15" s="24" t="e">
        <f>IF(#REF!=16,25,0)</f>
        <v>#REF!</v>
      </c>
      <c r="BZ15" s="24" t="e">
        <f>IF(#REF!=17,24,0)</f>
        <v>#REF!</v>
      </c>
      <c r="CA15" s="24" t="e">
        <f>IF(#REF!=18,23,0)</f>
        <v>#REF!</v>
      </c>
      <c r="CB15" s="24" t="e">
        <f>IF(#REF!=19,22,0)</f>
        <v>#REF!</v>
      </c>
      <c r="CC15" s="24" t="e">
        <f>IF(#REF!=20,21,0)</f>
        <v>#REF!</v>
      </c>
      <c r="CD15" s="24" t="e">
        <f>IF(#REF!=21,20,0)</f>
        <v>#REF!</v>
      </c>
      <c r="CE15" s="24" t="e">
        <f>IF(#REF!=22,19,0)</f>
        <v>#REF!</v>
      </c>
      <c r="CF15" s="24" t="e">
        <f>IF(#REF!=23,18,0)</f>
        <v>#REF!</v>
      </c>
      <c r="CG15" s="24" t="e">
        <f>IF(#REF!=24,17,0)</f>
        <v>#REF!</v>
      </c>
      <c r="CH15" s="24" t="e">
        <f>IF(#REF!=25,16,0)</f>
        <v>#REF!</v>
      </c>
      <c r="CI15" s="24" t="e">
        <f>IF(#REF!=26,15,0)</f>
        <v>#REF!</v>
      </c>
      <c r="CJ15" s="24" t="e">
        <f>IF(#REF!=27,14,0)</f>
        <v>#REF!</v>
      </c>
      <c r="CK15" s="24" t="e">
        <f>IF(#REF!=28,13,0)</f>
        <v>#REF!</v>
      </c>
      <c r="CL15" s="24" t="e">
        <f>IF(#REF!=29,12,0)</f>
        <v>#REF!</v>
      </c>
      <c r="CM15" s="24" t="e">
        <f>IF(#REF!=30,11,0)</f>
        <v>#REF!</v>
      </c>
      <c r="CN15" s="24" t="e">
        <f>IF(#REF!=31,10,0)</f>
        <v>#REF!</v>
      </c>
      <c r="CO15" s="24" t="e">
        <f>IF(#REF!=32,9,0)</f>
        <v>#REF!</v>
      </c>
      <c r="CP15" s="24" t="e">
        <f>IF(#REF!=33,8,0)</f>
        <v>#REF!</v>
      </c>
      <c r="CQ15" s="24" t="e">
        <f>IF(#REF!=34,7,0)</f>
        <v>#REF!</v>
      </c>
      <c r="CR15" s="24" t="e">
        <f>IF(#REF!=35,6,0)</f>
        <v>#REF!</v>
      </c>
      <c r="CS15" s="24" t="e">
        <f>IF(#REF!=36,5,0)</f>
        <v>#REF!</v>
      </c>
      <c r="CT15" s="24" t="e">
        <f>IF(#REF!=37,4,0)</f>
        <v>#REF!</v>
      </c>
      <c r="CU15" s="24" t="e">
        <f>IF(#REF!=38,3,0)</f>
        <v>#REF!</v>
      </c>
      <c r="CV15" s="24" t="e">
        <f>IF(#REF!=39,2,0)</f>
        <v>#REF!</v>
      </c>
      <c r="CW15" s="24" t="e">
        <f>IF(#REF!=40,1,0)</f>
        <v>#REF!</v>
      </c>
      <c r="CX15" s="24" t="e">
        <f>IF(#REF!&gt;20,0,0)</f>
        <v>#REF!</v>
      </c>
      <c r="CY15" s="24" t="e">
        <f>IF(#REF!="сх",0,0)</f>
        <v>#REF!</v>
      </c>
      <c r="CZ15" s="24" t="e">
        <f>SUM(BJ15:CY15)</f>
        <v>#REF!</v>
      </c>
      <c r="DA15" s="24" t="e">
        <f>IF(#REF!=1,45,0)</f>
        <v>#REF!</v>
      </c>
      <c r="DB15" s="24" t="e">
        <f>IF(#REF!=2,42,0)</f>
        <v>#REF!</v>
      </c>
      <c r="DC15" s="24" t="e">
        <f>IF(#REF!=3,40,0)</f>
        <v>#REF!</v>
      </c>
      <c r="DD15" s="24" t="e">
        <f>IF(#REF!=4,38,0)</f>
        <v>#REF!</v>
      </c>
      <c r="DE15" s="24" t="e">
        <f>IF(#REF!=5,36,0)</f>
        <v>#REF!</v>
      </c>
      <c r="DF15" s="24" t="e">
        <f>IF(#REF!=6,35,0)</f>
        <v>#REF!</v>
      </c>
      <c r="DG15" s="24" t="e">
        <f>IF(#REF!=7,34,0)</f>
        <v>#REF!</v>
      </c>
      <c r="DH15" s="24" t="e">
        <f>IF(#REF!=8,33,0)</f>
        <v>#REF!</v>
      </c>
      <c r="DI15" s="24" t="e">
        <f>IF(#REF!=9,32,0)</f>
        <v>#REF!</v>
      </c>
      <c r="DJ15" s="24" t="e">
        <f>IF(#REF!=10,31,0)</f>
        <v>#REF!</v>
      </c>
      <c r="DK15" s="24" t="e">
        <f>IF(#REF!=11,30,0)</f>
        <v>#REF!</v>
      </c>
      <c r="DL15" s="24" t="e">
        <f>IF(#REF!=12,29,0)</f>
        <v>#REF!</v>
      </c>
      <c r="DM15" s="24" t="e">
        <f>IF(#REF!=13,28,0)</f>
        <v>#REF!</v>
      </c>
      <c r="DN15" s="24" t="e">
        <f>IF(#REF!=14,27,0)</f>
        <v>#REF!</v>
      </c>
      <c r="DO15" s="24" t="e">
        <f>IF(#REF!=15,26,0)</f>
        <v>#REF!</v>
      </c>
      <c r="DP15" s="24" t="e">
        <f>IF(#REF!=16,25,0)</f>
        <v>#REF!</v>
      </c>
      <c r="DQ15" s="24" t="e">
        <f>IF(#REF!=17,24,0)</f>
        <v>#REF!</v>
      </c>
      <c r="DR15" s="24" t="e">
        <f>IF(#REF!=18,23,0)</f>
        <v>#REF!</v>
      </c>
      <c r="DS15" s="24" t="e">
        <f>IF(#REF!=19,22,0)</f>
        <v>#REF!</v>
      </c>
      <c r="DT15" s="24" t="e">
        <f>IF(#REF!=20,21,0)</f>
        <v>#REF!</v>
      </c>
      <c r="DU15" s="24" t="e">
        <f>IF(#REF!=21,20,0)</f>
        <v>#REF!</v>
      </c>
      <c r="DV15" s="24" t="e">
        <f>IF(#REF!=22,19,0)</f>
        <v>#REF!</v>
      </c>
      <c r="DW15" s="24" t="e">
        <f>IF(#REF!=23,18,0)</f>
        <v>#REF!</v>
      </c>
      <c r="DX15" s="24" t="e">
        <f>IF(#REF!=24,17,0)</f>
        <v>#REF!</v>
      </c>
      <c r="DY15" s="24" t="e">
        <f>IF(#REF!=25,16,0)</f>
        <v>#REF!</v>
      </c>
      <c r="DZ15" s="24" t="e">
        <f>IF(#REF!=26,15,0)</f>
        <v>#REF!</v>
      </c>
      <c r="EA15" s="24" t="e">
        <f>IF(#REF!=27,14,0)</f>
        <v>#REF!</v>
      </c>
      <c r="EB15" s="24" t="e">
        <f>IF(#REF!=28,13,0)</f>
        <v>#REF!</v>
      </c>
      <c r="EC15" s="24" t="e">
        <f>IF(#REF!=29,12,0)</f>
        <v>#REF!</v>
      </c>
      <c r="ED15" s="24" t="e">
        <f>IF(#REF!=30,11,0)</f>
        <v>#REF!</v>
      </c>
      <c r="EE15" s="24" t="e">
        <f>IF(#REF!=31,10,0)</f>
        <v>#REF!</v>
      </c>
      <c r="EF15" s="24" t="e">
        <f>IF(#REF!=32,9,0)</f>
        <v>#REF!</v>
      </c>
      <c r="EG15" s="24" t="e">
        <f>IF(#REF!=33,8,0)</f>
        <v>#REF!</v>
      </c>
      <c r="EH15" s="24" t="e">
        <f>IF(#REF!=34,7,0)</f>
        <v>#REF!</v>
      </c>
      <c r="EI15" s="24" t="e">
        <f>IF(#REF!=35,6,0)</f>
        <v>#REF!</v>
      </c>
      <c r="EJ15" s="24" t="e">
        <f>IF(#REF!=36,5,0)</f>
        <v>#REF!</v>
      </c>
      <c r="EK15" s="24" t="e">
        <f>IF(#REF!=37,4,0)</f>
        <v>#REF!</v>
      </c>
      <c r="EL15" s="24" t="e">
        <f>IF(#REF!=38,3,0)</f>
        <v>#REF!</v>
      </c>
      <c r="EM15" s="24" t="e">
        <f>IF(#REF!=39,2,0)</f>
        <v>#REF!</v>
      </c>
      <c r="EN15" s="24" t="e">
        <f>IF(#REF!=40,1,0)</f>
        <v>#REF!</v>
      </c>
      <c r="EO15" s="24" t="e">
        <f>IF(#REF!&gt;20,0,0)</f>
        <v>#REF!</v>
      </c>
      <c r="EP15" s="24" t="e">
        <f>IF(#REF!="сх",0,0)</f>
        <v>#REF!</v>
      </c>
      <c r="EQ15" s="24" t="e">
        <f>SUM(DA15:EP15)</f>
        <v>#REF!</v>
      </c>
      <c r="ER15" s="24"/>
      <c r="ES15" s="24" t="e">
        <f>IF(#REF!="сх","ноль",IF(#REF!&gt;0,#REF!,"Ноль"))</f>
        <v>#REF!</v>
      </c>
      <c r="ET15" s="24" t="e">
        <f>IF(#REF!="сх","ноль",IF(#REF!&gt;0,#REF!,"Ноль"))</f>
        <v>#REF!</v>
      </c>
      <c r="EU15" s="24"/>
      <c r="EV15" s="24" t="e">
        <f>MIN(ES15,ET15)</f>
        <v>#REF!</v>
      </c>
      <c r="EW15" s="24" t="e">
        <f>IF(L15=#REF!,IF(#REF!&lt;#REF!,#REF!,FA15),#REF!)</f>
        <v>#REF!</v>
      </c>
      <c r="EX15" s="24" t="e">
        <f>IF(L15=#REF!,IF(#REF!&lt;#REF!,0,1))</f>
        <v>#REF!</v>
      </c>
      <c r="EY15" s="24" t="e">
        <f>IF(AND(EV15&gt;=21,EV15&lt;&gt;0),EV15,IF(L15&lt;#REF!,"СТОП",EW15+EX15))</f>
        <v>#REF!</v>
      </c>
      <c r="EZ15" s="24"/>
      <c r="FA15" s="24">
        <v>15</v>
      </c>
      <c r="FB15" s="24">
        <v>16</v>
      </c>
      <c r="FC15" s="24"/>
      <c r="FD15" s="26" t="e">
        <f>IF(#REF!=1,25,0)</f>
        <v>#REF!</v>
      </c>
      <c r="FE15" s="26" t="e">
        <f>IF(#REF!=2,22,0)</f>
        <v>#REF!</v>
      </c>
      <c r="FF15" s="26" t="e">
        <f>IF(#REF!=3,20,0)</f>
        <v>#REF!</v>
      </c>
      <c r="FG15" s="26" t="e">
        <f>IF(#REF!=4,18,0)</f>
        <v>#REF!</v>
      </c>
      <c r="FH15" s="26" t="e">
        <f>IF(#REF!=5,16,0)</f>
        <v>#REF!</v>
      </c>
      <c r="FI15" s="26" t="e">
        <f>IF(#REF!=6,15,0)</f>
        <v>#REF!</v>
      </c>
      <c r="FJ15" s="26" t="e">
        <f>IF(#REF!=7,14,0)</f>
        <v>#REF!</v>
      </c>
      <c r="FK15" s="26" t="e">
        <f>IF(#REF!=8,13,0)</f>
        <v>#REF!</v>
      </c>
      <c r="FL15" s="26" t="e">
        <f>IF(#REF!=9,12,0)</f>
        <v>#REF!</v>
      </c>
      <c r="FM15" s="26" t="e">
        <f>IF(#REF!=10,11,0)</f>
        <v>#REF!</v>
      </c>
      <c r="FN15" s="26" t="e">
        <f>IF(#REF!=11,10,0)</f>
        <v>#REF!</v>
      </c>
      <c r="FO15" s="26" t="e">
        <f>IF(#REF!=12,9,0)</f>
        <v>#REF!</v>
      </c>
      <c r="FP15" s="26" t="e">
        <f>IF(#REF!=13,8,0)</f>
        <v>#REF!</v>
      </c>
      <c r="FQ15" s="26" t="e">
        <f>IF(#REF!=14,7,0)</f>
        <v>#REF!</v>
      </c>
      <c r="FR15" s="26" t="e">
        <f>IF(#REF!=15,6,0)</f>
        <v>#REF!</v>
      </c>
      <c r="FS15" s="26" t="e">
        <f>IF(#REF!=16,5,0)</f>
        <v>#REF!</v>
      </c>
      <c r="FT15" s="26" t="e">
        <f>IF(#REF!=17,4,0)</f>
        <v>#REF!</v>
      </c>
      <c r="FU15" s="26" t="e">
        <f>IF(#REF!=18,3,0)</f>
        <v>#REF!</v>
      </c>
      <c r="FV15" s="26" t="e">
        <f>IF(#REF!=19,2,0)</f>
        <v>#REF!</v>
      </c>
      <c r="FW15" s="26" t="e">
        <f>IF(#REF!=20,1,0)</f>
        <v>#REF!</v>
      </c>
      <c r="FX15" s="26" t="e">
        <f>IF(#REF!&gt;20,0,0)</f>
        <v>#REF!</v>
      </c>
      <c r="FY15" s="26" t="e">
        <f>IF(#REF!="сх",0,0)</f>
        <v>#REF!</v>
      </c>
      <c r="FZ15" s="26" t="e">
        <f>SUM(FD15:FY15)</f>
        <v>#REF!</v>
      </c>
      <c r="GA15" s="26" t="e">
        <f>IF(#REF!=1,25,0)</f>
        <v>#REF!</v>
      </c>
      <c r="GB15" s="26" t="e">
        <f>IF(#REF!=2,22,0)</f>
        <v>#REF!</v>
      </c>
      <c r="GC15" s="26" t="e">
        <f>IF(#REF!=3,20,0)</f>
        <v>#REF!</v>
      </c>
      <c r="GD15" s="26" t="e">
        <f>IF(#REF!=4,18,0)</f>
        <v>#REF!</v>
      </c>
      <c r="GE15" s="26" t="e">
        <f>IF(#REF!=5,16,0)</f>
        <v>#REF!</v>
      </c>
      <c r="GF15" s="26" t="e">
        <f>IF(#REF!=6,15,0)</f>
        <v>#REF!</v>
      </c>
      <c r="GG15" s="26" t="e">
        <f>IF(#REF!=7,14,0)</f>
        <v>#REF!</v>
      </c>
      <c r="GH15" s="26" t="e">
        <f>IF(#REF!=8,13,0)</f>
        <v>#REF!</v>
      </c>
      <c r="GI15" s="26" t="e">
        <f>IF(#REF!=9,12,0)</f>
        <v>#REF!</v>
      </c>
      <c r="GJ15" s="26" t="e">
        <f>IF(#REF!=10,11,0)</f>
        <v>#REF!</v>
      </c>
      <c r="GK15" s="26" t="e">
        <f>IF(#REF!=11,10,0)</f>
        <v>#REF!</v>
      </c>
      <c r="GL15" s="26" t="e">
        <f>IF(#REF!=12,9,0)</f>
        <v>#REF!</v>
      </c>
      <c r="GM15" s="26" t="e">
        <f>IF(#REF!=13,8,0)</f>
        <v>#REF!</v>
      </c>
      <c r="GN15" s="26" t="e">
        <f>IF(#REF!=14,7,0)</f>
        <v>#REF!</v>
      </c>
      <c r="GO15" s="26" t="e">
        <f>IF(#REF!=15,6,0)</f>
        <v>#REF!</v>
      </c>
      <c r="GP15" s="26" t="e">
        <f>IF(#REF!=16,5,0)</f>
        <v>#REF!</v>
      </c>
      <c r="GQ15" s="26" t="e">
        <f>IF(#REF!=17,4,0)</f>
        <v>#REF!</v>
      </c>
      <c r="GR15" s="26" t="e">
        <f>IF(#REF!=18,3,0)</f>
        <v>#REF!</v>
      </c>
      <c r="GS15" s="26" t="e">
        <f>IF(#REF!=19,2,0)</f>
        <v>#REF!</v>
      </c>
      <c r="GT15" s="26" t="e">
        <f>IF(#REF!=20,1,0)</f>
        <v>#REF!</v>
      </c>
      <c r="GU15" s="26" t="e">
        <f>IF(#REF!&gt;20,0,0)</f>
        <v>#REF!</v>
      </c>
      <c r="GV15" s="26" t="e">
        <f>IF(#REF!="сх",0,0)</f>
        <v>#REF!</v>
      </c>
      <c r="GW15" s="26" t="e">
        <f>SUM(GA15:GV15)</f>
        <v>#REF!</v>
      </c>
      <c r="GX15" s="26" t="e">
        <f>IF(#REF!=1,100,0)</f>
        <v>#REF!</v>
      </c>
      <c r="GY15" s="26" t="e">
        <f>IF(#REF!=2,98,0)</f>
        <v>#REF!</v>
      </c>
      <c r="GZ15" s="26" t="e">
        <f>IF(#REF!=3,95,0)</f>
        <v>#REF!</v>
      </c>
      <c r="HA15" s="26" t="e">
        <f>IF(#REF!=4,93,0)</f>
        <v>#REF!</v>
      </c>
      <c r="HB15" s="26" t="e">
        <f>IF(#REF!=5,90,0)</f>
        <v>#REF!</v>
      </c>
      <c r="HC15" s="26" t="e">
        <f>IF(#REF!=6,88,0)</f>
        <v>#REF!</v>
      </c>
      <c r="HD15" s="26" t="e">
        <f>IF(#REF!=7,85,0)</f>
        <v>#REF!</v>
      </c>
      <c r="HE15" s="26" t="e">
        <f>IF(#REF!=8,83,0)</f>
        <v>#REF!</v>
      </c>
      <c r="HF15" s="26" t="e">
        <f>IF(#REF!=9,80,0)</f>
        <v>#REF!</v>
      </c>
      <c r="HG15" s="26" t="e">
        <f>IF(#REF!=10,78,0)</f>
        <v>#REF!</v>
      </c>
      <c r="HH15" s="26" t="e">
        <f>IF(#REF!=11,75,0)</f>
        <v>#REF!</v>
      </c>
      <c r="HI15" s="26" t="e">
        <f>IF(#REF!=12,73,0)</f>
        <v>#REF!</v>
      </c>
      <c r="HJ15" s="26" t="e">
        <f>IF(#REF!=13,70,0)</f>
        <v>#REF!</v>
      </c>
      <c r="HK15" s="26" t="e">
        <f>IF(#REF!=14,68,0)</f>
        <v>#REF!</v>
      </c>
      <c r="HL15" s="26" t="e">
        <f>IF(#REF!=15,65,0)</f>
        <v>#REF!</v>
      </c>
      <c r="HM15" s="26" t="e">
        <f>IF(#REF!=16,63,0)</f>
        <v>#REF!</v>
      </c>
      <c r="HN15" s="26" t="e">
        <f>IF(#REF!=17,60,0)</f>
        <v>#REF!</v>
      </c>
      <c r="HO15" s="26" t="e">
        <f>IF(#REF!=18,58,0)</f>
        <v>#REF!</v>
      </c>
      <c r="HP15" s="26" t="e">
        <f>IF(#REF!=19,55,0)</f>
        <v>#REF!</v>
      </c>
      <c r="HQ15" s="26" t="e">
        <f>IF(#REF!=20,53,0)</f>
        <v>#REF!</v>
      </c>
      <c r="HR15" s="26" t="e">
        <f>IF(#REF!&gt;20,0,0)</f>
        <v>#REF!</v>
      </c>
      <c r="HS15" s="26" t="e">
        <f>IF(#REF!="сх",0,0)</f>
        <v>#REF!</v>
      </c>
      <c r="HT15" s="26" t="e">
        <f>SUM(GX15:HS15)</f>
        <v>#REF!</v>
      </c>
      <c r="HU15" s="26" t="e">
        <f>IF(#REF!=1,100,0)</f>
        <v>#REF!</v>
      </c>
      <c r="HV15" s="26" t="e">
        <f>IF(#REF!=2,98,0)</f>
        <v>#REF!</v>
      </c>
      <c r="HW15" s="26" t="e">
        <f>IF(#REF!=3,95,0)</f>
        <v>#REF!</v>
      </c>
      <c r="HX15" s="26" t="e">
        <f>IF(#REF!=4,93,0)</f>
        <v>#REF!</v>
      </c>
      <c r="HY15" s="26" t="e">
        <f>IF(#REF!=5,90,0)</f>
        <v>#REF!</v>
      </c>
      <c r="HZ15" s="26" t="e">
        <f>IF(#REF!=6,88,0)</f>
        <v>#REF!</v>
      </c>
      <c r="IA15" s="26" t="e">
        <f>IF(#REF!=7,85,0)</f>
        <v>#REF!</v>
      </c>
      <c r="IB15" s="26" t="e">
        <f>IF(#REF!=8,83,0)</f>
        <v>#REF!</v>
      </c>
      <c r="IC15" s="26" t="e">
        <f>IF(#REF!=9,80,0)</f>
        <v>#REF!</v>
      </c>
      <c r="ID15" s="26" t="e">
        <f>IF(#REF!=10,78,0)</f>
        <v>#REF!</v>
      </c>
      <c r="IE15" s="26" t="e">
        <f>IF(#REF!=11,75,0)</f>
        <v>#REF!</v>
      </c>
      <c r="IF15" s="26" t="e">
        <f>IF(#REF!=12,73,0)</f>
        <v>#REF!</v>
      </c>
      <c r="IG15" s="26" t="e">
        <f>IF(#REF!=13,70,0)</f>
        <v>#REF!</v>
      </c>
      <c r="IH15" s="26" t="e">
        <f>IF(#REF!=14,68,0)</f>
        <v>#REF!</v>
      </c>
      <c r="II15" s="26" t="e">
        <f>IF(#REF!=15,65,0)</f>
        <v>#REF!</v>
      </c>
      <c r="IJ15" s="26" t="e">
        <f>IF(#REF!=16,63,0)</f>
        <v>#REF!</v>
      </c>
      <c r="IK15" s="26" t="e">
        <f>IF(#REF!=17,60,0)</f>
        <v>#REF!</v>
      </c>
      <c r="IL15" s="26" t="e">
        <f>IF(#REF!=18,58,0)</f>
        <v>#REF!</v>
      </c>
      <c r="IM15" s="26" t="e">
        <f>IF(#REF!=19,55,0)</f>
        <v>#REF!</v>
      </c>
      <c r="IN15" s="26" t="e">
        <f>IF(#REF!=20,53,0)</f>
        <v>#REF!</v>
      </c>
      <c r="IO15" s="26" t="e">
        <f>IF(#REF!&gt;20,0,0)</f>
        <v>#REF!</v>
      </c>
      <c r="IP15" s="26" t="e">
        <f>IF(#REF!="сх",0,0)</f>
        <v>#REF!</v>
      </c>
      <c r="IQ15" s="26" t="e">
        <f>SUM(HU15:IP15)</f>
        <v>#REF!</v>
      </c>
      <c r="IR15" s="24"/>
      <c r="IS15" s="24"/>
      <c r="IT15" s="24"/>
      <c r="IU15" s="24"/>
      <c r="IV15" s="24"/>
    </row>
    <row r="16" spans="1:256" s="3" customFormat="1" ht="34.5">
      <c r="A16" s="84"/>
      <c r="B16" s="81"/>
      <c r="C16" s="81"/>
      <c r="D16" s="49" t="s">
        <v>40</v>
      </c>
      <c r="E16" s="50" t="s">
        <v>28</v>
      </c>
      <c r="F16" s="46">
        <v>911</v>
      </c>
      <c r="G16" s="57">
        <v>2</v>
      </c>
      <c r="H16" s="64">
        <v>42</v>
      </c>
      <c r="I16" s="57">
        <v>2</v>
      </c>
      <c r="J16" s="56">
        <v>42</v>
      </c>
      <c r="K16" s="81"/>
      <c r="L16" s="79"/>
      <c r="M16" s="52"/>
      <c r="N16" s="24"/>
      <c r="O16" s="25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4"/>
      <c r="IS16" s="24"/>
      <c r="IT16" s="24"/>
      <c r="IU16" s="24"/>
      <c r="IV16" s="24"/>
    </row>
    <row r="17" spans="1:256" s="3" customFormat="1" ht="34.5">
      <c r="A17" s="84"/>
      <c r="B17" s="81"/>
      <c r="C17" s="81"/>
      <c r="D17" s="49" t="s">
        <v>71</v>
      </c>
      <c r="E17" s="50" t="s">
        <v>36</v>
      </c>
      <c r="F17" s="46">
        <v>130</v>
      </c>
      <c r="G17" s="57">
        <v>4</v>
      </c>
      <c r="H17" s="54">
        <v>38</v>
      </c>
      <c r="I17" s="57">
        <v>4</v>
      </c>
      <c r="J17" s="56">
        <v>38</v>
      </c>
      <c r="K17" s="81"/>
      <c r="L17" s="79"/>
      <c r="M17" s="52"/>
      <c r="N17" s="24"/>
      <c r="O17" s="25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4"/>
      <c r="IS17" s="24"/>
      <c r="IT17" s="24"/>
      <c r="IU17" s="24"/>
      <c r="IV17" s="24"/>
    </row>
    <row r="18" spans="1:256" s="3" customFormat="1" ht="34.5">
      <c r="A18" s="84"/>
      <c r="B18" s="81"/>
      <c r="C18" s="81"/>
      <c r="D18" s="49" t="s">
        <v>39</v>
      </c>
      <c r="E18" s="50" t="s">
        <v>53</v>
      </c>
      <c r="F18" s="46">
        <v>37</v>
      </c>
      <c r="G18" s="57">
        <v>3</v>
      </c>
      <c r="H18" s="54">
        <v>40</v>
      </c>
      <c r="I18" s="57">
        <v>2</v>
      </c>
      <c r="J18" s="62">
        <v>42</v>
      </c>
      <c r="K18" s="81"/>
      <c r="L18" s="79"/>
      <c r="M18" s="52"/>
      <c r="N18" s="24"/>
      <c r="O18" s="25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4"/>
      <c r="IS18" s="24"/>
      <c r="IT18" s="24"/>
      <c r="IU18" s="24"/>
      <c r="IV18" s="24"/>
    </row>
    <row r="19" spans="1:256" s="3" customFormat="1" ht="45" customHeight="1" thickBot="1">
      <c r="A19" s="85"/>
      <c r="B19" s="82"/>
      <c r="C19" s="82"/>
      <c r="D19" s="49" t="s">
        <v>68</v>
      </c>
      <c r="E19" s="50" t="s">
        <v>53</v>
      </c>
      <c r="F19" s="46">
        <v>2</v>
      </c>
      <c r="G19" s="69">
        <v>11</v>
      </c>
      <c r="H19" s="70">
        <v>30</v>
      </c>
      <c r="I19" s="69">
        <v>11</v>
      </c>
      <c r="J19" s="73">
        <v>30</v>
      </c>
      <c r="K19" s="82"/>
      <c r="L19" s="79"/>
      <c r="M19" s="52"/>
      <c r="N19" s="24"/>
      <c r="O19" s="25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4"/>
      <c r="IS19" s="24"/>
      <c r="IT19" s="24"/>
      <c r="IU19" s="24"/>
      <c r="IV19" s="24"/>
    </row>
    <row r="20" spans="1:256" s="3" customFormat="1" ht="34.5" customHeight="1" thickBot="1">
      <c r="A20" s="83" t="s">
        <v>51</v>
      </c>
      <c r="B20" s="80" t="s">
        <v>31</v>
      </c>
      <c r="C20" s="80" t="s">
        <v>32</v>
      </c>
      <c r="D20" s="47" t="s">
        <v>33</v>
      </c>
      <c r="E20" s="48" t="s">
        <v>53</v>
      </c>
      <c r="F20" s="45">
        <v>222</v>
      </c>
      <c r="G20" s="68">
        <v>2</v>
      </c>
      <c r="H20" s="53">
        <v>42</v>
      </c>
      <c r="I20" s="68">
        <v>3</v>
      </c>
      <c r="J20" s="63">
        <v>40</v>
      </c>
      <c r="K20" s="80">
        <f>SUM(H20:H24)-H22+SUM(J20:J24)-J23</f>
        <v>296</v>
      </c>
      <c r="L20" s="79"/>
      <c r="M20" s="52" t="e">
        <f>#REF!+#REF!</f>
        <v>#REF!</v>
      </c>
      <c r="N20" s="24"/>
      <c r="O20" s="25"/>
      <c r="P20" s="24" t="e">
        <f>IF(#REF!=1,25,0)</f>
        <v>#REF!</v>
      </c>
      <c r="Q20" s="24" t="e">
        <f>IF(#REF!=2,22,0)</f>
        <v>#REF!</v>
      </c>
      <c r="R20" s="24" t="e">
        <f>IF(#REF!=3,20,0)</f>
        <v>#REF!</v>
      </c>
      <c r="S20" s="24" t="e">
        <f>IF(#REF!=4,18,0)</f>
        <v>#REF!</v>
      </c>
      <c r="T20" s="24" t="e">
        <f>IF(#REF!=5,16,0)</f>
        <v>#REF!</v>
      </c>
      <c r="U20" s="24" t="e">
        <f>IF(#REF!=6,15,0)</f>
        <v>#REF!</v>
      </c>
      <c r="V20" s="24" t="e">
        <f>IF(#REF!=7,14,0)</f>
        <v>#REF!</v>
      </c>
      <c r="W20" s="24" t="e">
        <f>IF(#REF!=8,13,0)</f>
        <v>#REF!</v>
      </c>
      <c r="X20" s="24" t="e">
        <f>IF(#REF!=9,12,0)</f>
        <v>#REF!</v>
      </c>
      <c r="Y20" s="24" t="e">
        <f>IF(#REF!=10,11,0)</f>
        <v>#REF!</v>
      </c>
      <c r="Z20" s="24" t="e">
        <f>IF(#REF!=11,10,0)</f>
        <v>#REF!</v>
      </c>
      <c r="AA20" s="24" t="e">
        <f>IF(#REF!=12,9,0)</f>
        <v>#REF!</v>
      </c>
      <c r="AB20" s="24" t="e">
        <f>IF(#REF!=13,8,0)</f>
        <v>#REF!</v>
      </c>
      <c r="AC20" s="24" t="e">
        <f>IF(#REF!=14,7,0)</f>
        <v>#REF!</v>
      </c>
      <c r="AD20" s="24" t="e">
        <f>IF(#REF!=15,6,0)</f>
        <v>#REF!</v>
      </c>
      <c r="AE20" s="24" t="e">
        <f>IF(#REF!=16,5,0)</f>
        <v>#REF!</v>
      </c>
      <c r="AF20" s="24" t="e">
        <f>IF(#REF!=17,4,0)</f>
        <v>#REF!</v>
      </c>
      <c r="AG20" s="24" t="e">
        <f>IF(#REF!=18,3,0)</f>
        <v>#REF!</v>
      </c>
      <c r="AH20" s="24" t="e">
        <f>IF(#REF!=19,2,0)</f>
        <v>#REF!</v>
      </c>
      <c r="AI20" s="24" t="e">
        <f>IF(#REF!=20,1,0)</f>
        <v>#REF!</v>
      </c>
      <c r="AJ20" s="24" t="e">
        <f>IF(#REF!&gt;20,0,0)</f>
        <v>#REF!</v>
      </c>
      <c r="AK20" s="24" t="e">
        <f>IF(#REF!="сх",0,0)</f>
        <v>#REF!</v>
      </c>
      <c r="AL20" s="24" t="e">
        <f>SUM(P20:AJ20)</f>
        <v>#REF!</v>
      </c>
      <c r="AM20" s="24" t="e">
        <f>IF(#REF!=1,25,0)</f>
        <v>#REF!</v>
      </c>
      <c r="AN20" s="24" t="e">
        <f>IF(#REF!=2,22,0)</f>
        <v>#REF!</v>
      </c>
      <c r="AO20" s="24" t="e">
        <f>IF(#REF!=3,20,0)</f>
        <v>#REF!</v>
      </c>
      <c r="AP20" s="24" t="e">
        <f>IF(#REF!=4,18,0)</f>
        <v>#REF!</v>
      </c>
      <c r="AQ20" s="24" t="e">
        <f>IF(#REF!=5,16,0)</f>
        <v>#REF!</v>
      </c>
      <c r="AR20" s="24" t="e">
        <f>IF(#REF!=6,15,0)</f>
        <v>#REF!</v>
      </c>
      <c r="AS20" s="24" t="e">
        <f>IF(#REF!=7,14,0)</f>
        <v>#REF!</v>
      </c>
      <c r="AT20" s="24" t="e">
        <f>IF(#REF!=8,13,0)</f>
        <v>#REF!</v>
      </c>
      <c r="AU20" s="24" t="e">
        <f>IF(#REF!=9,12,0)</f>
        <v>#REF!</v>
      </c>
      <c r="AV20" s="24" t="e">
        <f>IF(#REF!=10,11,0)</f>
        <v>#REF!</v>
      </c>
      <c r="AW20" s="24" t="e">
        <f>IF(#REF!=11,10,0)</f>
        <v>#REF!</v>
      </c>
      <c r="AX20" s="24" t="e">
        <f>IF(#REF!=12,9,0)</f>
        <v>#REF!</v>
      </c>
      <c r="AY20" s="24" t="e">
        <f>IF(#REF!=13,8,0)</f>
        <v>#REF!</v>
      </c>
      <c r="AZ20" s="24" t="e">
        <f>IF(#REF!=14,7,0)</f>
        <v>#REF!</v>
      </c>
      <c r="BA20" s="24" t="e">
        <f>IF(#REF!=15,6,0)</f>
        <v>#REF!</v>
      </c>
      <c r="BB20" s="24" t="e">
        <f>IF(#REF!=16,5,0)</f>
        <v>#REF!</v>
      </c>
      <c r="BC20" s="24" t="e">
        <f>IF(#REF!=17,4,0)</f>
        <v>#REF!</v>
      </c>
      <c r="BD20" s="24" t="e">
        <f>IF(#REF!=18,3,0)</f>
        <v>#REF!</v>
      </c>
      <c r="BE20" s="24" t="e">
        <f>IF(#REF!=19,2,0)</f>
        <v>#REF!</v>
      </c>
      <c r="BF20" s="24" t="e">
        <f>IF(#REF!=20,1,0)</f>
        <v>#REF!</v>
      </c>
      <c r="BG20" s="24" t="e">
        <f>IF(#REF!&gt;20,0,0)</f>
        <v>#REF!</v>
      </c>
      <c r="BH20" s="24" t="e">
        <f>IF(#REF!="сх",0,0)</f>
        <v>#REF!</v>
      </c>
      <c r="BI20" s="24" t="e">
        <f>SUM(AM20:BG20)</f>
        <v>#REF!</v>
      </c>
      <c r="BJ20" s="24" t="e">
        <f>IF(#REF!=1,45,0)</f>
        <v>#REF!</v>
      </c>
      <c r="BK20" s="24" t="e">
        <f>IF(#REF!=2,42,0)</f>
        <v>#REF!</v>
      </c>
      <c r="BL20" s="24" t="e">
        <f>IF(#REF!=3,40,0)</f>
        <v>#REF!</v>
      </c>
      <c r="BM20" s="24" t="e">
        <f>IF(#REF!=4,38,0)</f>
        <v>#REF!</v>
      </c>
      <c r="BN20" s="24" t="e">
        <f>IF(#REF!=5,36,0)</f>
        <v>#REF!</v>
      </c>
      <c r="BO20" s="24" t="e">
        <f>IF(#REF!=6,35,0)</f>
        <v>#REF!</v>
      </c>
      <c r="BP20" s="24" t="e">
        <f>IF(#REF!=7,34,0)</f>
        <v>#REF!</v>
      </c>
      <c r="BQ20" s="24" t="e">
        <f>IF(#REF!=8,33,0)</f>
        <v>#REF!</v>
      </c>
      <c r="BR20" s="24" t="e">
        <f>IF(#REF!=9,32,0)</f>
        <v>#REF!</v>
      </c>
      <c r="BS20" s="24" t="e">
        <f>IF(#REF!=10,31,0)</f>
        <v>#REF!</v>
      </c>
      <c r="BT20" s="24" t="e">
        <f>IF(#REF!=11,30,0)</f>
        <v>#REF!</v>
      </c>
      <c r="BU20" s="24" t="e">
        <f>IF(#REF!=12,29,0)</f>
        <v>#REF!</v>
      </c>
      <c r="BV20" s="24" t="e">
        <f>IF(#REF!=13,28,0)</f>
        <v>#REF!</v>
      </c>
      <c r="BW20" s="24" t="e">
        <f>IF(#REF!=14,27,0)</f>
        <v>#REF!</v>
      </c>
      <c r="BX20" s="24" t="e">
        <f>IF(#REF!=15,26,0)</f>
        <v>#REF!</v>
      </c>
      <c r="BY20" s="24" t="e">
        <f>IF(#REF!=16,25,0)</f>
        <v>#REF!</v>
      </c>
      <c r="BZ20" s="24" t="e">
        <f>IF(#REF!=17,24,0)</f>
        <v>#REF!</v>
      </c>
      <c r="CA20" s="24" t="e">
        <f>IF(#REF!=18,23,0)</f>
        <v>#REF!</v>
      </c>
      <c r="CB20" s="24" t="e">
        <f>IF(#REF!=19,22,0)</f>
        <v>#REF!</v>
      </c>
      <c r="CC20" s="24" t="e">
        <f>IF(#REF!=20,21,0)</f>
        <v>#REF!</v>
      </c>
      <c r="CD20" s="24" t="e">
        <f>IF(#REF!=21,20,0)</f>
        <v>#REF!</v>
      </c>
      <c r="CE20" s="24" t="e">
        <f>IF(#REF!=22,19,0)</f>
        <v>#REF!</v>
      </c>
      <c r="CF20" s="24" t="e">
        <f>IF(#REF!=23,18,0)</f>
        <v>#REF!</v>
      </c>
      <c r="CG20" s="24" t="e">
        <f>IF(#REF!=24,17,0)</f>
        <v>#REF!</v>
      </c>
      <c r="CH20" s="24" t="e">
        <f>IF(#REF!=25,16,0)</f>
        <v>#REF!</v>
      </c>
      <c r="CI20" s="24" t="e">
        <f>IF(#REF!=26,15,0)</f>
        <v>#REF!</v>
      </c>
      <c r="CJ20" s="24" t="e">
        <f>IF(#REF!=27,14,0)</f>
        <v>#REF!</v>
      </c>
      <c r="CK20" s="24" t="e">
        <f>IF(#REF!=28,13,0)</f>
        <v>#REF!</v>
      </c>
      <c r="CL20" s="24" t="e">
        <f>IF(#REF!=29,12,0)</f>
        <v>#REF!</v>
      </c>
      <c r="CM20" s="24" t="e">
        <f>IF(#REF!=30,11,0)</f>
        <v>#REF!</v>
      </c>
      <c r="CN20" s="24" t="e">
        <f>IF(#REF!=31,10,0)</f>
        <v>#REF!</v>
      </c>
      <c r="CO20" s="24" t="e">
        <f>IF(#REF!=32,9,0)</f>
        <v>#REF!</v>
      </c>
      <c r="CP20" s="24" t="e">
        <f>IF(#REF!=33,8,0)</f>
        <v>#REF!</v>
      </c>
      <c r="CQ20" s="24" t="e">
        <f>IF(#REF!=34,7,0)</f>
        <v>#REF!</v>
      </c>
      <c r="CR20" s="24" t="e">
        <f>IF(#REF!=35,6,0)</f>
        <v>#REF!</v>
      </c>
      <c r="CS20" s="24" t="e">
        <f>IF(#REF!=36,5,0)</f>
        <v>#REF!</v>
      </c>
      <c r="CT20" s="24" t="e">
        <f>IF(#REF!=37,4,0)</f>
        <v>#REF!</v>
      </c>
      <c r="CU20" s="24" t="e">
        <f>IF(#REF!=38,3,0)</f>
        <v>#REF!</v>
      </c>
      <c r="CV20" s="24" t="e">
        <f>IF(#REF!=39,2,0)</f>
        <v>#REF!</v>
      </c>
      <c r="CW20" s="24" t="e">
        <f>IF(#REF!=40,1,0)</f>
        <v>#REF!</v>
      </c>
      <c r="CX20" s="24" t="e">
        <f>IF(#REF!&gt;20,0,0)</f>
        <v>#REF!</v>
      </c>
      <c r="CY20" s="24" t="e">
        <f>IF(#REF!="сх",0,0)</f>
        <v>#REF!</v>
      </c>
      <c r="CZ20" s="24" t="e">
        <f>SUM(BJ20:CY20)</f>
        <v>#REF!</v>
      </c>
      <c r="DA20" s="24" t="e">
        <f>IF(#REF!=1,45,0)</f>
        <v>#REF!</v>
      </c>
      <c r="DB20" s="24" t="e">
        <f>IF(#REF!=2,42,0)</f>
        <v>#REF!</v>
      </c>
      <c r="DC20" s="24" t="e">
        <f>IF(#REF!=3,40,0)</f>
        <v>#REF!</v>
      </c>
      <c r="DD20" s="24" t="e">
        <f>IF(#REF!=4,38,0)</f>
        <v>#REF!</v>
      </c>
      <c r="DE20" s="24" t="e">
        <f>IF(#REF!=5,36,0)</f>
        <v>#REF!</v>
      </c>
      <c r="DF20" s="24" t="e">
        <f>IF(#REF!=6,35,0)</f>
        <v>#REF!</v>
      </c>
      <c r="DG20" s="24" t="e">
        <f>IF(#REF!=7,34,0)</f>
        <v>#REF!</v>
      </c>
      <c r="DH20" s="24" t="e">
        <f>IF(#REF!=8,33,0)</f>
        <v>#REF!</v>
      </c>
      <c r="DI20" s="24" t="e">
        <f>IF(#REF!=9,32,0)</f>
        <v>#REF!</v>
      </c>
      <c r="DJ20" s="24" t="e">
        <f>IF(#REF!=10,31,0)</f>
        <v>#REF!</v>
      </c>
      <c r="DK20" s="24" t="e">
        <f>IF(#REF!=11,30,0)</f>
        <v>#REF!</v>
      </c>
      <c r="DL20" s="24" t="e">
        <f>IF(#REF!=12,29,0)</f>
        <v>#REF!</v>
      </c>
      <c r="DM20" s="24" t="e">
        <f>IF(#REF!=13,28,0)</f>
        <v>#REF!</v>
      </c>
      <c r="DN20" s="24" t="e">
        <f>IF(#REF!=14,27,0)</f>
        <v>#REF!</v>
      </c>
      <c r="DO20" s="24" t="e">
        <f>IF(#REF!=15,26,0)</f>
        <v>#REF!</v>
      </c>
      <c r="DP20" s="24" t="e">
        <f>IF(#REF!=16,25,0)</f>
        <v>#REF!</v>
      </c>
      <c r="DQ20" s="24" t="e">
        <f>IF(#REF!=17,24,0)</f>
        <v>#REF!</v>
      </c>
      <c r="DR20" s="24" t="e">
        <f>IF(#REF!=18,23,0)</f>
        <v>#REF!</v>
      </c>
      <c r="DS20" s="24" t="e">
        <f>IF(#REF!=19,22,0)</f>
        <v>#REF!</v>
      </c>
      <c r="DT20" s="24" t="e">
        <f>IF(#REF!=20,21,0)</f>
        <v>#REF!</v>
      </c>
      <c r="DU20" s="24" t="e">
        <f>IF(#REF!=21,20,0)</f>
        <v>#REF!</v>
      </c>
      <c r="DV20" s="24" t="e">
        <f>IF(#REF!=22,19,0)</f>
        <v>#REF!</v>
      </c>
      <c r="DW20" s="24" t="e">
        <f>IF(#REF!=23,18,0)</f>
        <v>#REF!</v>
      </c>
      <c r="DX20" s="24" t="e">
        <f>IF(#REF!=24,17,0)</f>
        <v>#REF!</v>
      </c>
      <c r="DY20" s="24" t="e">
        <f>IF(#REF!=25,16,0)</f>
        <v>#REF!</v>
      </c>
      <c r="DZ20" s="24" t="e">
        <f>IF(#REF!=26,15,0)</f>
        <v>#REF!</v>
      </c>
      <c r="EA20" s="24" t="e">
        <f>IF(#REF!=27,14,0)</f>
        <v>#REF!</v>
      </c>
      <c r="EB20" s="24" t="e">
        <f>IF(#REF!=28,13,0)</f>
        <v>#REF!</v>
      </c>
      <c r="EC20" s="24" t="e">
        <f>IF(#REF!=29,12,0)</f>
        <v>#REF!</v>
      </c>
      <c r="ED20" s="24" t="e">
        <f>IF(#REF!=30,11,0)</f>
        <v>#REF!</v>
      </c>
      <c r="EE20" s="24" t="e">
        <f>IF(#REF!=31,10,0)</f>
        <v>#REF!</v>
      </c>
      <c r="EF20" s="24" t="e">
        <f>IF(#REF!=32,9,0)</f>
        <v>#REF!</v>
      </c>
      <c r="EG20" s="24" t="e">
        <f>IF(#REF!=33,8,0)</f>
        <v>#REF!</v>
      </c>
      <c r="EH20" s="24" t="e">
        <f>IF(#REF!=34,7,0)</f>
        <v>#REF!</v>
      </c>
      <c r="EI20" s="24" t="e">
        <f>IF(#REF!=35,6,0)</f>
        <v>#REF!</v>
      </c>
      <c r="EJ20" s="24" t="e">
        <f>IF(#REF!=36,5,0)</f>
        <v>#REF!</v>
      </c>
      <c r="EK20" s="24" t="e">
        <f>IF(#REF!=37,4,0)</f>
        <v>#REF!</v>
      </c>
      <c r="EL20" s="24" t="e">
        <f>IF(#REF!=38,3,0)</f>
        <v>#REF!</v>
      </c>
      <c r="EM20" s="24" t="e">
        <f>IF(#REF!=39,2,0)</f>
        <v>#REF!</v>
      </c>
      <c r="EN20" s="24" t="e">
        <f>IF(#REF!=40,1,0)</f>
        <v>#REF!</v>
      </c>
      <c r="EO20" s="24" t="e">
        <f>IF(#REF!&gt;20,0,0)</f>
        <v>#REF!</v>
      </c>
      <c r="EP20" s="24" t="e">
        <f>IF(#REF!="сх",0,0)</f>
        <v>#REF!</v>
      </c>
      <c r="EQ20" s="24" t="e">
        <f>SUM(DA20:EP20)</f>
        <v>#REF!</v>
      </c>
      <c r="ER20" s="24"/>
      <c r="ES20" s="24" t="e">
        <f>IF(#REF!="сх","ноль",IF(#REF!&gt;0,#REF!,"Ноль"))</f>
        <v>#REF!</v>
      </c>
      <c r="ET20" s="24" t="e">
        <f>IF(#REF!="сх","ноль",IF(#REF!&gt;0,#REF!,"Ноль"))</f>
        <v>#REF!</v>
      </c>
      <c r="EU20" s="24"/>
      <c r="EV20" s="24" t="e">
        <f>MIN(ES20,ET20)</f>
        <v>#REF!</v>
      </c>
      <c r="EW20" s="24" t="e">
        <f>IF(L20=#REF!,IF(#REF!&lt;#REF!,#REF!,FA20),#REF!)</f>
        <v>#REF!</v>
      </c>
      <c r="EX20" s="24" t="e">
        <f>IF(L20=#REF!,IF(#REF!&lt;#REF!,0,1))</f>
        <v>#REF!</v>
      </c>
      <c r="EY20" s="24" t="e">
        <f>IF(AND(EV20&gt;=21,EV20&lt;&gt;0),EV20,IF(L20&lt;#REF!,"СТОП",EW20+EX20))</f>
        <v>#REF!</v>
      </c>
      <c r="EZ20" s="24"/>
      <c r="FA20" s="24">
        <v>15</v>
      </c>
      <c r="FB20" s="24">
        <v>16</v>
      </c>
      <c r="FC20" s="24"/>
      <c r="FD20" s="26" t="e">
        <f>IF(#REF!=1,25,0)</f>
        <v>#REF!</v>
      </c>
      <c r="FE20" s="26" t="e">
        <f>IF(#REF!=2,22,0)</f>
        <v>#REF!</v>
      </c>
      <c r="FF20" s="26" t="e">
        <f>IF(#REF!=3,20,0)</f>
        <v>#REF!</v>
      </c>
      <c r="FG20" s="26" t="e">
        <f>IF(#REF!=4,18,0)</f>
        <v>#REF!</v>
      </c>
      <c r="FH20" s="26" t="e">
        <f>IF(#REF!=5,16,0)</f>
        <v>#REF!</v>
      </c>
      <c r="FI20" s="26" t="e">
        <f>IF(#REF!=6,15,0)</f>
        <v>#REF!</v>
      </c>
      <c r="FJ20" s="26" t="e">
        <f>IF(#REF!=7,14,0)</f>
        <v>#REF!</v>
      </c>
      <c r="FK20" s="26" t="e">
        <f>IF(#REF!=8,13,0)</f>
        <v>#REF!</v>
      </c>
      <c r="FL20" s="26" t="e">
        <f>IF(#REF!=9,12,0)</f>
        <v>#REF!</v>
      </c>
      <c r="FM20" s="26" t="e">
        <f>IF(#REF!=10,11,0)</f>
        <v>#REF!</v>
      </c>
      <c r="FN20" s="26" t="e">
        <f>IF(#REF!=11,10,0)</f>
        <v>#REF!</v>
      </c>
      <c r="FO20" s="26" t="e">
        <f>IF(#REF!=12,9,0)</f>
        <v>#REF!</v>
      </c>
      <c r="FP20" s="26" t="e">
        <f>IF(#REF!=13,8,0)</f>
        <v>#REF!</v>
      </c>
      <c r="FQ20" s="26" t="e">
        <f>IF(#REF!=14,7,0)</f>
        <v>#REF!</v>
      </c>
      <c r="FR20" s="26" t="e">
        <f>IF(#REF!=15,6,0)</f>
        <v>#REF!</v>
      </c>
      <c r="FS20" s="26" t="e">
        <f>IF(#REF!=16,5,0)</f>
        <v>#REF!</v>
      </c>
      <c r="FT20" s="26" t="e">
        <f>IF(#REF!=17,4,0)</f>
        <v>#REF!</v>
      </c>
      <c r="FU20" s="26" t="e">
        <f>IF(#REF!=18,3,0)</f>
        <v>#REF!</v>
      </c>
      <c r="FV20" s="26" t="e">
        <f>IF(#REF!=19,2,0)</f>
        <v>#REF!</v>
      </c>
      <c r="FW20" s="26" t="e">
        <f>IF(#REF!=20,1,0)</f>
        <v>#REF!</v>
      </c>
      <c r="FX20" s="26" t="e">
        <f>IF(#REF!&gt;20,0,0)</f>
        <v>#REF!</v>
      </c>
      <c r="FY20" s="26" t="e">
        <f>IF(#REF!="сх",0,0)</f>
        <v>#REF!</v>
      </c>
      <c r="FZ20" s="26" t="e">
        <f>SUM(FD20:FY20)</f>
        <v>#REF!</v>
      </c>
      <c r="GA20" s="26" t="e">
        <f>IF(#REF!=1,25,0)</f>
        <v>#REF!</v>
      </c>
      <c r="GB20" s="26" t="e">
        <f>IF(#REF!=2,22,0)</f>
        <v>#REF!</v>
      </c>
      <c r="GC20" s="26" t="e">
        <f>IF(#REF!=3,20,0)</f>
        <v>#REF!</v>
      </c>
      <c r="GD20" s="26" t="e">
        <f>IF(#REF!=4,18,0)</f>
        <v>#REF!</v>
      </c>
      <c r="GE20" s="26" t="e">
        <f>IF(#REF!=5,16,0)</f>
        <v>#REF!</v>
      </c>
      <c r="GF20" s="26" t="e">
        <f>IF(#REF!=6,15,0)</f>
        <v>#REF!</v>
      </c>
      <c r="GG20" s="26" t="e">
        <f>IF(#REF!=7,14,0)</f>
        <v>#REF!</v>
      </c>
      <c r="GH20" s="26" t="e">
        <f>IF(#REF!=8,13,0)</f>
        <v>#REF!</v>
      </c>
      <c r="GI20" s="26" t="e">
        <f>IF(#REF!=9,12,0)</f>
        <v>#REF!</v>
      </c>
      <c r="GJ20" s="26" t="e">
        <f>IF(#REF!=10,11,0)</f>
        <v>#REF!</v>
      </c>
      <c r="GK20" s="26" t="e">
        <f>IF(#REF!=11,10,0)</f>
        <v>#REF!</v>
      </c>
      <c r="GL20" s="26" t="e">
        <f>IF(#REF!=12,9,0)</f>
        <v>#REF!</v>
      </c>
      <c r="GM20" s="26" t="e">
        <f>IF(#REF!=13,8,0)</f>
        <v>#REF!</v>
      </c>
      <c r="GN20" s="26" t="e">
        <f>IF(#REF!=14,7,0)</f>
        <v>#REF!</v>
      </c>
      <c r="GO20" s="26" t="e">
        <f>IF(#REF!=15,6,0)</f>
        <v>#REF!</v>
      </c>
      <c r="GP20" s="26" t="e">
        <f>IF(#REF!=16,5,0)</f>
        <v>#REF!</v>
      </c>
      <c r="GQ20" s="26" t="e">
        <f>IF(#REF!=17,4,0)</f>
        <v>#REF!</v>
      </c>
      <c r="GR20" s="26" t="e">
        <f>IF(#REF!=18,3,0)</f>
        <v>#REF!</v>
      </c>
      <c r="GS20" s="26" t="e">
        <f>IF(#REF!=19,2,0)</f>
        <v>#REF!</v>
      </c>
      <c r="GT20" s="26" t="e">
        <f>IF(#REF!=20,1,0)</f>
        <v>#REF!</v>
      </c>
      <c r="GU20" s="26" t="e">
        <f>IF(#REF!&gt;20,0,0)</f>
        <v>#REF!</v>
      </c>
      <c r="GV20" s="26" t="e">
        <f>IF(#REF!="сх",0,0)</f>
        <v>#REF!</v>
      </c>
      <c r="GW20" s="26" t="e">
        <f>SUM(GA20:GV20)</f>
        <v>#REF!</v>
      </c>
      <c r="GX20" s="26" t="e">
        <f>IF(#REF!=1,100,0)</f>
        <v>#REF!</v>
      </c>
      <c r="GY20" s="26" t="e">
        <f>IF(#REF!=2,98,0)</f>
        <v>#REF!</v>
      </c>
      <c r="GZ20" s="26" t="e">
        <f>IF(#REF!=3,95,0)</f>
        <v>#REF!</v>
      </c>
      <c r="HA20" s="26" t="e">
        <f>IF(#REF!=4,93,0)</f>
        <v>#REF!</v>
      </c>
      <c r="HB20" s="26" t="e">
        <f>IF(#REF!=5,90,0)</f>
        <v>#REF!</v>
      </c>
      <c r="HC20" s="26" t="e">
        <f>IF(#REF!=6,88,0)</f>
        <v>#REF!</v>
      </c>
      <c r="HD20" s="26" t="e">
        <f>IF(#REF!=7,85,0)</f>
        <v>#REF!</v>
      </c>
      <c r="HE20" s="26" t="e">
        <f>IF(#REF!=8,83,0)</f>
        <v>#REF!</v>
      </c>
      <c r="HF20" s="26" t="e">
        <f>IF(#REF!=9,80,0)</f>
        <v>#REF!</v>
      </c>
      <c r="HG20" s="26" t="e">
        <f>IF(#REF!=10,78,0)</f>
        <v>#REF!</v>
      </c>
      <c r="HH20" s="26" t="e">
        <f>IF(#REF!=11,75,0)</f>
        <v>#REF!</v>
      </c>
      <c r="HI20" s="26" t="e">
        <f>IF(#REF!=12,73,0)</f>
        <v>#REF!</v>
      </c>
      <c r="HJ20" s="26" t="e">
        <f>IF(#REF!=13,70,0)</f>
        <v>#REF!</v>
      </c>
      <c r="HK20" s="26" t="e">
        <f>IF(#REF!=14,68,0)</f>
        <v>#REF!</v>
      </c>
      <c r="HL20" s="26" t="e">
        <f>IF(#REF!=15,65,0)</f>
        <v>#REF!</v>
      </c>
      <c r="HM20" s="26" t="e">
        <f>IF(#REF!=16,63,0)</f>
        <v>#REF!</v>
      </c>
      <c r="HN20" s="26" t="e">
        <f>IF(#REF!=17,60,0)</f>
        <v>#REF!</v>
      </c>
      <c r="HO20" s="26" t="e">
        <f>IF(#REF!=18,58,0)</f>
        <v>#REF!</v>
      </c>
      <c r="HP20" s="26" t="e">
        <f>IF(#REF!=19,55,0)</f>
        <v>#REF!</v>
      </c>
      <c r="HQ20" s="26" t="e">
        <f>IF(#REF!=20,53,0)</f>
        <v>#REF!</v>
      </c>
      <c r="HR20" s="26" t="e">
        <f>IF(#REF!&gt;20,0,0)</f>
        <v>#REF!</v>
      </c>
      <c r="HS20" s="26" t="e">
        <f>IF(#REF!="сх",0,0)</f>
        <v>#REF!</v>
      </c>
      <c r="HT20" s="26" t="e">
        <f>SUM(GX20:HS20)</f>
        <v>#REF!</v>
      </c>
      <c r="HU20" s="26" t="e">
        <f>IF(#REF!=1,100,0)</f>
        <v>#REF!</v>
      </c>
      <c r="HV20" s="26" t="e">
        <f>IF(#REF!=2,98,0)</f>
        <v>#REF!</v>
      </c>
      <c r="HW20" s="26" t="e">
        <f>IF(#REF!=3,95,0)</f>
        <v>#REF!</v>
      </c>
      <c r="HX20" s="26" t="e">
        <f>IF(#REF!=4,93,0)</f>
        <v>#REF!</v>
      </c>
      <c r="HY20" s="26" t="e">
        <f>IF(#REF!=5,90,0)</f>
        <v>#REF!</v>
      </c>
      <c r="HZ20" s="26" t="e">
        <f>IF(#REF!=6,88,0)</f>
        <v>#REF!</v>
      </c>
      <c r="IA20" s="26" t="e">
        <f>IF(#REF!=7,85,0)</f>
        <v>#REF!</v>
      </c>
      <c r="IB20" s="26" t="e">
        <f>IF(#REF!=8,83,0)</f>
        <v>#REF!</v>
      </c>
      <c r="IC20" s="26" t="e">
        <f>IF(#REF!=9,80,0)</f>
        <v>#REF!</v>
      </c>
      <c r="ID20" s="26" t="e">
        <f>IF(#REF!=10,78,0)</f>
        <v>#REF!</v>
      </c>
      <c r="IE20" s="26" t="e">
        <f>IF(#REF!=11,75,0)</f>
        <v>#REF!</v>
      </c>
      <c r="IF20" s="26" t="e">
        <f>IF(#REF!=12,73,0)</f>
        <v>#REF!</v>
      </c>
      <c r="IG20" s="26" t="e">
        <f>IF(#REF!=13,70,0)</f>
        <v>#REF!</v>
      </c>
      <c r="IH20" s="26" t="e">
        <f>IF(#REF!=14,68,0)</f>
        <v>#REF!</v>
      </c>
      <c r="II20" s="26" t="e">
        <f>IF(#REF!=15,65,0)</f>
        <v>#REF!</v>
      </c>
      <c r="IJ20" s="26" t="e">
        <f>IF(#REF!=16,63,0)</f>
        <v>#REF!</v>
      </c>
      <c r="IK20" s="26" t="e">
        <f>IF(#REF!=17,60,0)</f>
        <v>#REF!</v>
      </c>
      <c r="IL20" s="26" t="e">
        <f>IF(#REF!=18,58,0)</f>
        <v>#REF!</v>
      </c>
      <c r="IM20" s="26" t="e">
        <f>IF(#REF!=19,55,0)</f>
        <v>#REF!</v>
      </c>
      <c r="IN20" s="26" t="e">
        <f>IF(#REF!=20,53,0)</f>
        <v>#REF!</v>
      </c>
      <c r="IO20" s="26" t="e">
        <f>IF(#REF!&gt;20,0,0)</f>
        <v>#REF!</v>
      </c>
      <c r="IP20" s="26" t="e">
        <f>IF(#REF!="сх",0,0)</f>
        <v>#REF!</v>
      </c>
      <c r="IQ20" s="26" t="e">
        <f>SUM(HU20:IP20)</f>
        <v>#REF!</v>
      </c>
      <c r="IR20" s="24"/>
      <c r="IS20" s="24"/>
      <c r="IT20" s="24"/>
      <c r="IU20" s="24"/>
      <c r="IV20" s="24"/>
    </row>
    <row r="21" spans="1:256" s="3" customFormat="1" ht="35.25" thickBot="1">
      <c r="A21" s="84"/>
      <c r="B21" s="81"/>
      <c r="C21" s="81"/>
      <c r="D21" s="49" t="s">
        <v>59</v>
      </c>
      <c r="E21" s="48" t="s">
        <v>60</v>
      </c>
      <c r="F21" s="46">
        <v>127</v>
      </c>
      <c r="G21" s="57">
        <v>5</v>
      </c>
      <c r="H21" s="54">
        <v>36</v>
      </c>
      <c r="I21" s="57">
        <v>5</v>
      </c>
      <c r="J21" s="56">
        <v>36</v>
      </c>
      <c r="K21" s="81"/>
      <c r="L21" s="79"/>
      <c r="M21" s="52"/>
      <c r="N21" s="24"/>
      <c r="O21" s="25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4"/>
      <c r="IS21" s="24"/>
      <c r="IT21" s="24"/>
      <c r="IU21" s="24"/>
      <c r="IV21" s="24"/>
    </row>
    <row r="22" spans="1:256" s="3" customFormat="1" ht="35.25" thickBot="1">
      <c r="A22" s="84"/>
      <c r="B22" s="81"/>
      <c r="C22" s="81"/>
      <c r="D22" s="49" t="s">
        <v>35</v>
      </c>
      <c r="E22" s="48" t="s">
        <v>34</v>
      </c>
      <c r="F22" s="46">
        <v>354</v>
      </c>
      <c r="G22" s="69">
        <v>7</v>
      </c>
      <c r="H22" s="70">
        <v>34</v>
      </c>
      <c r="I22" s="57">
        <v>5</v>
      </c>
      <c r="J22" s="56">
        <v>36</v>
      </c>
      <c r="K22" s="81"/>
      <c r="L22" s="79"/>
      <c r="M22" s="52"/>
      <c r="N22" s="24"/>
      <c r="O22" s="25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4"/>
      <c r="IS22" s="24"/>
      <c r="IT22" s="24"/>
      <c r="IU22" s="24"/>
      <c r="IV22" s="24"/>
    </row>
    <row r="23" spans="1:256" s="3" customFormat="1" ht="35.25" thickBot="1">
      <c r="A23" s="84"/>
      <c r="B23" s="81"/>
      <c r="C23" s="81"/>
      <c r="D23" s="47" t="s">
        <v>61</v>
      </c>
      <c r="E23" s="50" t="s">
        <v>36</v>
      </c>
      <c r="F23" s="46">
        <v>15</v>
      </c>
      <c r="G23" s="57">
        <v>7</v>
      </c>
      <c r="H23" s="64">
        <v>34</v>
      </c>
      <c r="I23" s="74">
        <v>10</v>
      </c>
      <c r="J23" s="74">
        <v>31</v>
      </c>
      <c r="K23" s="81"/>
      <c r="L23" s="79"/>
      <c r="M23" s="52"/>
      <c r="N23" s="24"/>
      <c r="O23" s="25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4"/>
      <c r="IS23" s="24"/>
      <c r="IT23" s="24"/>
      <c r="IU23" s="24"/>
      <c r="IV23" s="24"/>
    </row>
    <row r="24" spans="1:256" s="3" customFormat="1" ht="35.25" thickBot="1">
      <c r="A24" s="84"/>
      <c r="B24" s="82"/>
      <c r="C24" s="82"/>
      <c r="D24" s="49" t="s">
        <v>67</v>
      </c>
      <c r="E24" s="48" t="s">
        <v>53</v>
      </c>
      <c r="F24" s="46">
        <v>272</v>
      </c>
      <c r="G24" s="57">
        <v>5</v>
      </c>
      <c r="H24" s="54">
        <v>36</v>
      </c>
      <c r="I24" s="57">
        <v>5</v>
      </c>
      <c r="J24" s="56">
        <v>36</v>
      </c>
      <c r="K24" s="82"/>
      <c r="L24" s="79"/>
      <c r="M24" s="52"/>
      <c r="N24" s="24"/>
      <c r="O24" s="25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4"/>
      <c r="IS24" s="24"/>
      <c r="IT24" s="24"/>
      <c r="IU24" s="24"/>
      <c r="IV24" s="24"/>
    </row>
    <row r="25" spans="1:256" s="3" customFormat="1" ht="34.5">
      <c r="A25" s="83" t="s">
        <v>52</v>
      </c>
      <c r="B25" s="80" t="s">
        <v>42</v>
      </c>
      <c r="C25" s="80" t="s">
        <v>62</v>
      </c>
      <c r="D25" s="66" t="s">
        <v>63</v>
      </c>
      <c r="E25" s="46" t="s">
        <v>38</v>
      </c>
      <c r="F25" s="46">
        <v>58</v>
      </c>
      <c r="G25" s="68">
        <v>5</v>
      </c>
      <c r="H25" s="65">
        <v>36</v>
      </c>
      <c r="I25" s="68">
        <v>4</v>
      </c>
      <c r="J25" s="63">
        <v>38</v>
      </c>
      <c r="K25" s="80">
        <f>SUM(H25:H28)+SUM(J25:J28)</f>
        <v>261</v>
      </c>
      <c r="L25" s="79"/>
      <c r="M25" s="52" t="e">
        <f>#REF!+#REF!</f>
        <v>#REF!</v>
      </c>
      <c r="N25" s="24"/>
      <c r="O25" s="25"/>
      <c r="P25" s="24" t="e">
        <f>IF(#REF!=1,25,0)</f>
        <v>#REF!</v>
      </c>
      <c r="Q25" s="24" t="e">
        <f>IF(#REF!=2,22,0)</f>
        <v>#REF!</v>
      </c>
      <c r="R25" s="24" t="e">
        <f>IF(#REF!=3,20,0)</f>
        <v>#REF!</v>
      </c>
      <c r="S25" s="24" t="e">
        <f>IF(#REF!=4,18,0)</f>
        <v>#REF!</v>
      </c>
      <c r="T25" s="24" t="e">
        <f>IF(#REF!=5,16,0)</f>
        <v>#REF!</v>
      </c>
      <c r="U25" s="24" t="e">
        <f>IF(#REF!=6,15,0)</f>
        <v>#REF!</v>
      </c>
      <c r="V25" s="24" t="e">
        <f>IF(#REF!=7,14,0)</f>
        <v>#REF!</v>
      </c>
      <c r="W25" s="24" t="e">
        <f>IF(#REF!=8,13,0)</f>
        <v>#REF!</v>
      </c>
      <c r="X25" s="24" t="e">
        <f>IF(#REF!=9,12,0)</f>
        <v>#REF!</v>
      </c>
      <c r="Y25" s="24" t="e">
        <f>IF(#REF!=10,11,0)</f>
        <v>#REF!</v>
      </c>
      <c r="Z25" s="24" t="e">
        <f>IF(#REF!=11,10,0)</f>
        <v>#REF!</v>
      </c>
      <c r="AA25" s="24" t="e">
        <f>IF(#REF!=12,9,0)</f>
        <v>#REF!</v>
      </c>
      <c r="AB25" s="24" t="e">
        <f>IF(#REF!=13,8,0)</f>
        <v>#REF!</v>
      </c>
      <c r="AC25" s="24" t="e">
        <f>IF(#REF!=14,7,0)</f>
        <v>#REF!</v>
      </c>
      <c r="AD25" s="24" t="e">
        <f>IF(#REF!=15,6,0)</f>
        <v>#REF!</v>
      </c>
      <c r="AE25" s="24" t="e">
        <f>IF(#REF!=16,5,0)</f>
        <v>#REF!</v>
      </c>
      <c r="AF25" s="24" t="e">
        <f>IF(#REF!=17,4,0)</f>
        <v>#REF!</v>
      </c>
      <c r="AG25" s="24" t="e">
        <f>IF(#REF!=18,3,0)</f>
        <v>#REF!</v>
      </c>
      <c r="AH25" s="24" t="e">
        <f>IF(#REF!=19,2,0)</f>
        <v>#REF!</v>
      </c>
      <c r="AI25" s="24" t="e">
        <f>IF(#REF!=20,1,0)</f>
        <v>#REF!</v>
      </c>
      <c r="AJ25" s="24" t="e">
        <f>IF(#REF!&gt;20,0,0)</f>
        <v>#REF!</v>
      </c>
      <c r="AK25" s="24" t="e">
        <f>IF(#REF!="сх",0,0)</f>
        <v>#REF!</v>
      </c>
      <c r="AL25" s="24" t="e">
        <f>SUM(P25:AJ25)</f>
        <v>#REF!</v>
      </c>
      <c r="AM25" s="24" t="e">
        <f>IF(#REF!=1,25,0)</f>
        <v>#REF!</v>
      </c>
      <c r="AN25" s="24" t="e">
        <f>IF(#REF!=2,22,0)</f>
        <v>#REF!</v>
      </c>
      <c r="AO25" s="24" t="e">
        <f>IF(#REF!=3,20,0)</f>
        <v>#REF!</v>
      </c>
      <c r="AP25" s="24" t="e">
        <f>IF(#REF!=4,18,0)</f>
        <v>#REF!</v>
      </c>
      <c r="AQ25" s="24" t="e">
        <f>IF(#REF!=5,16,0)</f>
        <v>#REF!</v>
      </c>
      <c r="AR25" s="24" t="e">
        <f>IF(#REF!=6,15,0)</f>
        <v>#REF!</v>
      </c>
      <c r="AS25" s="24" t="e">
        <f>IF(#REF!=7,14,0)</f>
        <v>#REF!</v>
      </c>
      <c r="AT25" s="24" t="e">
        <f>IF(#REF!=8,13,0)</f>
        <v>#REF!</v>
      </c>
      <c r="AU25" s="24" t="e">
        <f>IF(#REF!=9,12,0)</f>
        <v>#REF!</v>
      </c>
      <c r="AV25" s="24" t="e">
        <f>IF(#REF!=10,11,0)</f>
        <v>#REF!</v>
      </c>
      <c r="AW25" s="24" t="e">
        <f>IF(#REF!=11,10,0)</f>
        <v>#REF!</v>
      </c>
      <c r="AX25" s="24" t="e">
        <f>IF(#REF!=12,9,0)</f>
        <v>#REF!</v>
      </c>
      <c r="AY25" s="24" t="e">
        <f>IF(#REF!=13,8,0)</f>
        <v>#REF!</v>
      </c>
      <c r="AZ25" s="24" t="e">
        <f>IF(#REF!=14,7,0)</f>
        <v>#REF!</v>
      </c>
      <c r="BA25" s="24" t="e">
        <f>IF(#REF!=15,6,0)</f>
        <v>#REF!</v>
      </c>
      <c r="BB25" s="24" t="e">
        <f>IF(#REF!=16,5,0)</f>
        <v>#REF!</v>
      </c>
      <c r="BC25" s="24" t="e">
        <f>IF(#REF!=17,4,0)</f>
        <v>#REF!</v>
      </c>
      <c r="BD25" s="24" t="e">
        <f>IF(#REF!=18,3,0)</f>
        <v>#REF!</v>
      </c>
      <c r="BE25" s="24" t="e">
        <f>IF(#REF!=19,2,0)</f>
        <v>#REF!</v>
      </c>
      <c r="BF25" s="24" t="e">
        <f>IF(#REF!=20,1,0)</f>
        <v>#REF!</v>
      </c>
      <c r="BG25" s="24" t="e">
        <f>IF(#REF!&gt;20,0,0)</f>
        <v>#REF!</v>
      </c>
      <c r="BH25" s="24" t="e">
        <f>IF(#REF!="сх",0,0)</f>
        <v>#REF!</v>
      </c>
      <c r="BI25" s="24" t="e">
        <f>SUM(AM25:BG25)</f>
        <v>#REF!</v>
      </c>
      <c r="BJ25" s="24" t="e">
        <f>IF(#REF!=1,45,0)</f>
        <v>#REF!</v>
      </c>
      <c r="BK25" s="24" t="e">
        <f>IF(#REF!=2,42,0)</f>
        <v>#REF!</v>
      </c>
      <c r="BL25" s="24" t="e">
        <f>IF(#REF!=3,40,0)</f>
        <v>#REF!</v>
      </c>
      <c r="BM25" s="24" t="e">
        <f>IF(#REF!=4,38,0)</f>
        <v>#REF!</v>
      </c>
      <c r="BN25" s="24" t="e">
        <f>IF(#REF!=5,36,0)</f>
        <v>#REF!</v>
      </c>
      <c r="BO25" s="24" t="e">
        <f>IF(#REF!=6,35,0)</f>
        <v>#REF!</v>
      </c>
      <c r="BP25" s="24" t="e">
        <f>IF(#REF!=7,34,0)</f>
        <v>#REF!</v>
      </c>
      <c r="BQ25" s="24" t="e">
        <f>IF(#REF!=8,33,0)</f>
        <v>#REF!</v>
      </c>
      <c r="BR25" s="24" t="e">
        <f>IF(#REF!=9,32,0)</f>
        <v>#REF!</v>
      </c>
      <c r="BS25" s="24" t="e">
        <f>IF(#REF!=10,31,0)</f>
        <v>#REF!</v>
      </c>
      <c r="BT25" s="24" t="e">
        <f>IF(#REF!=11,30,0)</f>
        <v>#REF!</v>
      </c>
      <c r="BU25" s="24" t="e">
        <f>IF(#REF!=12,29,0)</f>
        <v>#REF!</v>
      </c>
      <c r="BV25" s="24" t="e">
        <f>IF(#REF!=13,28,0)</f>
        <v>#REF!</v>
      </c>
      <c r="BW25" s="24" t="e">
        <f>IF(#REF!=14,27,0)</f>
        <v>#REF!</v>
      </c>
      <c r="BX25" s="24" t="e">
        <f>IF(#REF!=15,26,0)</f>
        <v>#REF!</v>
      </c>
      <c r="BY25" s="24" t="e">
        <f>IF(#REF!=16,25,0)</f>
        <v>#REF!</v>
      </c>
      <c r="BZ25" s="24" t="e">
        <f>IF(#REF!=17,24,0)</f>
        <v>#REF!</v>
      </c>
      <c r="CA25" s="24" t="e">
        <f>IF(#REF!=18,23,0)</f>
        <v>#REF!</v>
      </c>
      <c r="CB25" s="24" t="e">
        <f>IF(#REF!=19,22,0)</f>
        <v>#REF!</v>
      </c>
      <c r="CC25" s="24" t="e">
        <f>IF(#REF!=20,21,0)</f>
        <v>#REF!</v>
      </c>
      <c r="CD25" s="24" t="e">
        <f>IF(#REF!=21,20,0)</f>
        <v>#REF!</v>
      </c>
      <c r="CE25" s="24" t="e">
        <f>IF(#REF!=22,19,0)</f>
        <v>#REF!</v>
      </c>
      <c r="CF25" s="24" t="e">
        <f>IF(#REF!=23,18,0)</f>
        <v>#REF!</v>
      </c>
      <c r="CG25" s="24" t="e">
        <f>IF(#REF!=24,17,0)</f>
        <v>#REF!</v>
      </c>
      <c r="CH25" s="24" t="e">
        <f>IF(#REF!=25,16,0)</f>
        <v>#REF!</v>
      </c>
      <c r="CI25" s="24" t="e">
        <f>IF(#REF!=26,15,0)</f>
        <v>#REF!</v>
      </c>
      <c r="CJ25" s="24" t="e">
        <f>IF(#REF!=27,14,0)</f>
        <v>#REF!</v>
      </c>
      <c r="CK25" s="24" t="e">
        <f>IF(#REF!=28,13,0)</f>
        <v>#REF!</v>
      </c>
      <c r="CL25" s="24" t="e">
        <f>IF(#REF!=29,12,0)</f>
        <v>#REF!</v>
      </c>
      <c r="CM25" s="24" t="e">
        <f>IF(#REF!=30,11,0)</f>
        <v>#REF!</v>
      </c>
      <c r="CN25" s="24" t="e">
        <f>IF(#REF!=31,10,0)</f>
        <v>#REF!</v>
      </c>
      <c r="CO25" s="24" t="e">
        <f>IF(#REF!=32,9,0)</f>
        <v>#REF!</v>
      </c>
      <c r="CP25" s="24" t="e">
        <f>IF(#REF!=33,8,0)</f>
        <v>#REF!</v>
      </c>
      <c r="CQ25" s="24" t="e">
        <f>IF(#REF!=34,7,0)</f>
        <v>#REF!</v>
      </c>
      <c r="CR25" s="24" t="e">
        <f>IF(#REF!=35,6,0)</f>
        <v>#REF!</v>
      </c>
      <c r="CS25" s="24" t="e">
        <f>IF(#REF!=36,5,0)</f>
        <v>#REF!</v>
      </c>
      <c r="CT25" s="24" t="e">
        <f>IF(#REF!=37,4,0)</f>
        <v>#REF!</v>
      </c>
      <c r="CU25" s="24" t="e">
        <f>IF(#REF!=38,3,0)</f>
        <v>#REF!</v>
      </c>
      <c r="CV25" s="24" t="e">
        <f>IF(#REF!=39,2,0)</f>
        <v>#REF!</v>
      </c>
      <c r="CW25" s="24" t="e">
        <f>IF(#REF!=40,1,0)</f>
        <v>#REF!</v>
      </c>
      <c r="CX25" s="24" t="e">
        <f>IF(#REF!&gt;20,0,0)</f>
        <v>#REF!</v>
      </c>
      <c r="CY25" s="24" t="e">
        <f>IF(#REF!="сх",0,0)</f>
        <v>#REF!</v>
      </c>
      <c r="CZ25" s="24" t="e">
        <f>SUM(BJ25:CY25)</f>
        <v>#REF!</v>
      </c>
      <c r="DA25" s="24" t="e">
        <f>IF(#REF!=1,45,0)</f>
        <v>#REF!</v>
      </c>
      <c r="DB25" s="24" t="e">
        <f>IF(#REF!=2,42,0)</f>
        <v>#REF!</v>
      </c>
      <c r="DC25" s="24" t="e">
        <f>IF(#REF!=3,40,0)</f>
        <v>#REF!</v>
      </c>
      <c r="DD25" s="24" t="e">
        <f>IF(#REF!=4,38,0)</f>
        <v>#REF!</v>
      </c>
      <c r="DE25" s="24" t="e">
        <f>IF(#REF!=5,36,0)</f>
        <v>#REF!</v>
      </c>
      <c r="DF25" s="24" t="e">
        <f>IF(#REF!=6,35,0)</f>
        <v>#REF!</v>
      </c>
      <c r="DG25" s="24" t="e">
        <f>IF(#REF!=7,34,0)</f>
        <v>#REF!</v>
      </c>
      <c r="DH25" s="24" t="e">
        <f>IF(#REF!=8,33,0)</f>
        <v>#REF!</v>
      </c>
      <c r="DI25" s="24" t="e">
        <f>IF(#REF!=9,32,0)</f>
        <v>#REF!</v>
      </c>
      <c r="DJ25" s="24" t="e">
        <f>IF(#REF!=10,31,0)</f>
        <v>#REF!</v>
      </c>
      <c r="DK25" s="24" t="e">
        <f>IF(#REF!=11,30,0)</f>
        <v>#REF!</v>
      </c>
      <c r="DL25" s="24" t="e">
        <f>IF(#REF!=12,29,0)</f>
        <v>#REF!</v>
      </c>
      <c r="DM25" s="24" t="e">
        <f>IF(#REF!=13,28,0)</f>
        <v>#REF!</v>
      </c>
      <c r="DN25" s="24" t="e">
        <f>IF(#REF!=14,27,0)</f>
        <v>#REF!</v>
      </c>
      <c r="DO25" s="24" t="e">
        <f>IF(#REF!=15,26,0)</f>
        <v>#REF!</v>
      </c>
      <c r="DP25" s="24" t="e">
        <f>IF(#REF!=16,25,0)</f>
        <v>#REF!</v>
      </c>
      <c r="DQ25" s="24" t="e">
        <f>IF(#REF!=17,24,0)</f>
        <v>#REF!</v>
      </c>
      <c r="DR25" s="24" t="e">
        <f>IF(#REF!=18,23,0)</f>
        <v>#REF!</v>
      </c>
      <c r="DS25" s="24" t="e">
        <f>IF(#REF!=19,22,0)</f>
        <v>#REF!</v>
      </c>
      <c r="DT25" s="24" t="e">
        <f>IF(#REF!=20,21,0)</f>
        <v>#REF!</v>
      </c>
      <c r="DU25" s="24" t="e">
        <f>IF(#REF!=21,20,0)</f>
        <v>#REF!</v>
      </c>
      <c r="DV25" s="24" t="e">
        <f>IF(#REF!=22,19,0)</f>
        <v>#REF!</v>
      </c>
      <c r="DW25" s="24" t="e">
        <f>IF(#REF!=23,18,0)</f>
        <v>#REF!</v>
      </c>
      <c r="DX25" s="24" t="e">
        <f>IF(#REF!=24,17,0)</f>
        <v>#REF!</v>
      </c>
      <c r="DY25" s="24" t="e">
        <f>IF(#REF!=25,16,0)</f>
        <v>#REF!</v>
      </c>
      <c r="DZ25" s="24" t="e">
        <f>IF(#REF!=26,15,0)</f>
        <v>#REF!</v>
      </c>
      <c r="EA25" s="24" t="e">
        <f>IF(#REF!=27,14,0)</f>
        <v>#REF!</v>
      </c>
      <c r="EB25" s="24" t="e">
        <f>IF(#REF!=28,13,0)</f>
        <v>#REF!</v>
      </c>
      <c r="EC25" s="24" t="e">
        <f>IF(#REF!=29,12,0)</f>
        <v>#REF!</v>
      </c>
      <c r="ED25" s="24" t="e">
        <f>IF(#REF!=30,11,0)</f>
        <v>#REF!</v>
      </c>
      <c r="EE25" s="24" t="e">
        <f>IF(#REF!=31,10,0)</f>
        <v>#REF!</v>
      </c>
      <c r="EF25" s="24" t="e">
        <f>IF(#REF!=32,9,0)</f>
        <v>#REF!</v>
      </c>
      <c r="EG25" s="24" t="e">
        <f>IF(#REF!=33,8,0)</f>
        <v>#REF!</v>
      </c>
      <c r="EH25" s="24" t="e">
        <f>IF(#REF!=34,7,0)</f>
        <v>#REF!</v>
      </c>
      <c r="EI25" s="24" t="e">
        <f>IF(#REF!=35,6,0)</f>
        <v>#REF!</v>
      </c>
      <c r="EJ25" s="24" t="e">
        <f>IF(#REF!=36,5,0)</f>
        <v>#REF!</v>
      </c>
      <c r="EK25" s="24" t="e">
        <f>IF(#REF!=37,4,0)</f>
        <v>#REF!</v>
      </c>
      <c r="EL25" s="24" t="e">
        <f>IF(#REF!=38,3,0)</f>
        <v>#REF!</v>
      </c>
      <c r="EM25" s="24" t="e">
        <f>IF(#REF!=39,2,0)</f>
        <v>#REF!</v>
      </c>
      <c r="EN25" s="24" t="e">
        <f>IF(#REF!=40,1,0)</f>
        <v>#REF!</v>
      </c>
      <c r="EO25" s="24" t="e">
        <f>IF(#REF!&gt;20,0,0)</f>
        <v>#REF!</v>
      </c>
      <c r="EP25" s="24" t="e">
        <f>IF(#REF!="сх",0,0)</f>
        <v>#REF!</v>
      </c>
      <c r="EQ25" s="24" t="e">
        <f>SUM(DA25:EP25)</f>
        <v>#REF!</v>
      </c>
      <c r="ER25" s="24"/>
      <c r="ES25" s="24" t="e">
        <f>IF(#REF!="сх","ноль",IF(#REF!&gt;0,#REF!,"Ноль"))</f>
        <v>#REF!</v>
      </c>
      <c r="ET25" s="24" t="e">
        <f>IF(#REF!="сх","ноль",IF(#REF!&gt;0,#REF!,"Ноль"))</f>
        <v>#REF!</v>
      </c>
      <c r="EU25" s="24"/>
      <c r="EV25" s="24" t="e">
        <f>MIN(ES25,ET25)</f>
        <v>#REF!</v>
      </c>
      <c r="EW25" s="24" t="e">
        <f>IF(L25=#REF!,IF(#REF!&lt;#REF!,#REF!,FA25),#REF!)</f>
        <v>#REF!</v>
      </c>
      <c r="EX25" s="24" t="e">
        <f>IF(L25=#REF!,IF(#REF!&lt;#REF!,0,1))</f>
        <v>#REF!</v>
      </c>
      <c r="EY25" s="24" t="e">
        <f>IF(AND(EV25&gt;=21,EV25&lt;&gt;0),EV25,IF(L25&lt;#REF!,"СТОП",EW25+EX25))</f>
        <v>#REF!</v>
      </c>
      <c r="EZ25" s="24"/>
      <c r="FA25" s="24">
        <v>15</v>
      </c>
      <c r="FB25" s="24">
        <v>16</v>
      </c>
      <c r="FC25" s="24"/>
      <c r="FD25" s="26" t="e">
        <f>IF(#REF!=1,25,0)</f>
        <v>#REF!</v>
      </c>
      <c r="FE25" s="26" t="e">
        <f>IF(#REF!=2,22,0)</f>
        <v>#REF!</v>
      </c>
      <c r="FF25" s="26" t="e">
        <f>IF(#REF!=3,20,0)</f>
        <v>#REF!</v>
      </c>
      <c r="FG25" s="26" t="e">
        <f>IF(#REF!=4,18,0)</f>
        <v>#REF!</v>
      </c>
      <c r="FH25" s="26" t="e">
        <f>IF(#REF!=5,16,0)</f>
        <v>#REF!</v>
      </c>
      <c r="FI25" s="26" t="e">
        <f>IF(#REF!=6,15,0)</f>
        <v>#REF!</v>
      </c>
      <c r="FJ25" s="26" t="e">
        <f>IF(#REF!=7,14,0)</f>
        <v>#REF!</v>
      </c>
      <c r="FK25" s="26" t="e">
        <f>IF(#REF!=8,13,0)</f>
        <v>#REF!</v>
      </c>
      <c r="FL25" s="26" t="e">
        <f>IF(#REF!=9,12,0)</f>
        <v>#REF!</v>
      </c>
      <c r="FM25" s="26" t="e">
        <f>IF(#REF!=10,11,0)</f>
        <v>#REF!</v>
      </c>
      <c r="FN25" s="26" t="e">
        <f>IF(#REF!=11,10,0)</f>
        <v>#REF!</v>
      </c>
      <c r="FO25" s="26" t="e">
        <f>IF(#REF!=12,9,0)</f>
        <v>#REF!</v>
      </c>
      <c r="FP25" s="26" t="e">
        <f>IF(#REF!=13,8,0)</f>
        <v>#REF!</v>
      </c>
      <c r="FQ25" s="26" t="e">
        <f>IF(#REF!=14,7,0)</f>
        <v>#REF!</v>
      </c>
      <c r="FR25" s="26" t="e">
        <f>IF(#REF!=15,6,0)</f>
        <v>#REF!</v>
      </c>
      <c r="FS25" s="26" t="e">
        <f>IF(#REF!=16,5,0)</f>
        <v>#REF!</v>
      </c>
      <c r="FT25" s="26" t="e">
        <f>IF(#REF!=17,4,0)</f>
        <v>#REF!</v>
      </c>
      <c r="FU25" s="26" t="e">
        <f>IF(#REF!=18,3,0)</f>
        <v>#REF!</v>
      </c>
      <c r="FV25" s="26" t="e">
        <f>IF(#REF!=19,2,0)</f>
        <v>#REF!</v>
      </c>
      <c r="FW25" s="26" t="e">
        <f>IF(#REF!=20,1,0)</f>
        <v>#REF!</v>
      </c>
      <c r="FX25" s="26" t="e">
        <f>IF(#REF!&gt;20,0,0)</f>
        <v>#REF!</v>
      </c>
      <c r="FY25" s="26" t="e">
        <f>IF(#REF!="сх",0,0)</f>
        <v>#REF!</v>
      </c>
      <c r="FZ25" s="26" t="e">
        <f>SUM(FD25:FY25)</f>
        <v>#REF!</v>
      </c>
      <c r="GA25" s="26" t="e">
        <f>IF(#REF!=1,25,0)</f>
        <v>#REF!</v>
      </c>
      <c r="GB25" s="26" t="e">
        <f>IF(#REF!=2,22,0)</f>
        <v>#REF!</v>
      </c>
      <c r="GC25" s="26" t="e">
        <f>IF(#REF!=3,20,0)</f>
        <v>#REF!</v>
      </c>
      <c r="GD25" s="26" t="e">
        <f>IF(#REF!=4,18,0)</f>
        <v>#REF!</v>
      </c>
      <c r="GE25" s="26" t="e">
        <f>IF(#REF!=5,16,0)</f>
        <v>#REF!</v>
      </c>
      <c r="GF25" s="26" t="e">
        <f>IF(#REF!=6,15,0)</f>
        <v>#REF!</v>
      </c>
      <c r="GG25" s="26" t="e">
        <f>IF(#REF!=7,14,0)</f>
        <v>#REF!</v>
      </c>
      <c r="GH25" s="26" t="e">
        <f>IF(#REF!=8,13,0)</f>
        <v>#REF!</v>
      </c>
      <c r="GI25" s="26" t="e">
        <f>IF(#REF!=9,12,0)</f>
        <v>#REF!</v>
      </c>
      <c r="GJ25" s="26" t="e">
        <f>IF(#REF!=10,11,0)</f>
        <v>#REF!</v>
      </c>
      <c r="GK25" s="26" t="e">
        <f>IF(#REF!=11,10,0)</f>
        <v>#REF!</v>
      </c>
      <c r="GL25" s="26" t="e">
        <f>IF(#REF!=12,9,0)</f>
        <v>#REF!</v>
      </c>
      <c r="GM25" s="26" t="e">
        <f>IF(#REF!=13,8,0)</f>
        <v>#REF!</v>
      </c>
      <c r="GN25" s="26" t="e">
        <f>IF(#REF!=14,7,0)</f>
        <v>#REF!</v>
      </c>
      <c r="GO25" s="26" t="e">
        <f>IF(#REF!=15,6,0)</f>
        <v>#REF!</v>
      </c>
      <c r="GP25" s="26" t="e">
        <f>IF(#REF!=16,5,0)</f>
        <v>#REF!</v>
      </c>
      <c r="GQ25" s="26" t="e">
        <f>IF(#REF!=17,4,0)</f>
        <v>#REF!</v>
      </c>
      <c r="GR25" s="26" t="e">
        <f>IF(#REF!=18,3,0)</f>
        <v>#REF!</v>
      </c>
      <c r="GS25" s="26" t="e">
        <f>IF(#REF!=19,2,0)</f>
        <v>#REF!</v>
      </c>
      <c r="GT25" s="26" t="e">
        <f>IF(#REF!=20,1,0)</f>
        <v>#REF!</v>
      </c>
      <c r="GU25" s="26" t="e">
        <f>IF(#REF!&gt;20,0,0)</f>
        <v>#REF!</v>
      </c>
      <c r="GV25" s="26" t="e">
        <f>IF(#REF!="сх",0,0)</f>
        <v>#REF!</v>
      </c>
      <c r="GW25" s="26" t="e">
        <f>SUM(GA25:GV25)</f>
        <v>#REF!</v>
      </c>
      <c r="GX25" s="26" t="e">
        <f>IF(#REF!=1,100,0)</f>
        <v>#REF!</v>
      </c>
      <c r="GY25" s="26" t="e">
        <f>IF(#REF!=2,98,0)</f>
        <v>#REF!</v>
      </c>
      <c r="GZ25" s="26" t="e">
        <f>IF(#REF!=3,95,0)</f>
        <v>#REF!</v>
      </c>
      <c r="HA25" s="26" t="e">
        <f>IF(#REF!=4,93,0)</f>
        <v>#REF!</v>
      </c>
      <c r="HB25" s="26" t="e">
        <f>IF(#REF!=5,90,0)</f>
        <v>#REF!</v>
      </c>
      <c r="HC25" s="26" t="e">
        <f>IF(#REF!=6,88,0)</f>
        <v>#REF!</v>
      </c>
      <c r="HD25" s="26" t="e">
        <f>IF(#REF!=7,85,0)</f>
        <v>#REF!</v>
      </c>
      <c r="HE25" s="26" t="e">
        <f>IF(#REF!=8,83,0)</f>
        <v>#REF!</v>
      </c>
      <c r="HF25" s="26" t="e">
        <f>IF(#REF!=9,80,0)</f>
        <v>#REF!</v>
      </c>
      <c r="HG25" s="26" t="e">
        <f>IF(#REF!=10,78,0)</f>
        <v>#REF!</v>
      </c>
      <c r="HH25" s="26" t="e">
        <f>IF(#REF!=11,75,0)</f>
        <v>#REF!</v>
      </c>
      <c r="HI25" s="26" t="e">
        <f>IF(#REF!=12,73,0)</f>
        <v>#REF!</v>
      </c>
      <c r="HJ25" s="26" t="e">
        <f>IF(#REF!=13,70,0)</f>
        <v>#REF!</v>
      </c>
      <c r="HK25" s="26" t="e">
        <f>IF(#REF!=14,68,0)</f>
        <v>#REF!</v>
      </c>
      <c r="HL25" s="26" t="e">
        <f>IF(#REF!=15,65,0)</f>
        <v>#REF!</v>
      </c>
      <c r="HM25" s="26" t="e">
        <f>IF(#REF!=16,63,0)</f>
        <v>#REF!</v>
      </c>
      <c r="HN25" s="26" t="e">
        <f>IF(#REF!=17,60,0)</f>
        <v>#REF!</v>
      </c>
      <c r="HO25" s="26" t="e">
        <f>IF(#REF!=18,58,0)</f>
        <v>#REF!</v>
      </c>
      <c r="HP25" s="26" t="e">
        <f>IF(#REF!=19,55,0)</f>
        <v>#REF!</v>
      </c>
      <c r="HQ25" s="26" t="e">
        <f>IF(#REF!=20,53,0)</f>
        <v>#REF!</v>
      </c>
      <c r="HR25" s="26" t="e">
        <f>IF(#REF!&gt;20,0,0)</f>
        <v>#REF!</v>
      </c>
      <c r="HS25" s="26" t="e">
        <f>IF(#REF!="сх",0,0)</f>
        <v>#REF!</v>
      </c>
      <c r="HT25" s="26" t="e">
        <f>SUM(GX25:HS25)</f>
        <v>#REF!</v>
      </c>
      <c r="HU25" s="26" t="e">
        <f>IF(#REF!=1,100,0)</f>
        <v>#REF!</v>
      </c>
      <c r="HV25" s="26" t="e">
        <f>IF(#REF!=2,98,0)</f>
        <v>#REF!</v>
      </c>
      <c r="HW25" s="26" t="e">
        <f>IF(#REF!=3,95,0)</f>
        <v>#REF!</v>
      </c>
      <c r="HX25" s="26" t="e">
        <f>IF(#REF!=4,93,0)</f>
        <v>#REF!</v>
      </c>
      <c r="HY25" s="26" t="e">
        <f>IF(#REF!=5,90,0)</f>
        <v>#REF!</v>
      </c>
      <c r="HZ25" s="26" t="e">
        <f>IF(#REF!=6,88,0)</f>
        <v>#REF!</v>
      </c>
      <c r="IA25" s="26" t="e">
        <f>IF(#REF!=7,85,0)</f>
        <v>#REF!</v>
      </c>
      <c r="IB25" s="26" t="e">
        <f>IF(#REF!=8,83,0)</f>
        <v>#REF!</v>
      </c>
      <c r="IC25" s="26" t="e">
        <f>IF(#REF!=9,80,0)</f>
        <v>#REF!</v>
      </c>
      <c r="ID25" s="26" t="e">
        <f>IF(#REF!=10,78,0)</f>
        <v>#REF!</v>
      </c>
      <c r="IE25" s="26" t="e">
        <f>IF(#REF!=11,75,0)</f>
        <v>#REF!</v>
      </c>
      <c r="IF25" s="26" t="e">
        <f>IF(#REF!=12,73,0)</f>
        <v>#REF!</v>
      </c>
      <c r="IG25" s="26" t="e">
        <f>IF(#REF!=13,70,0)</f>
        <v>#REF!</v>
      </c>
      <c r="IH25" s="26" t="e">
        <f>IF(#REF!=14,68,0)</f>
        <v>#REF!</v>
      </c>
      <c r="II25" s="26" t="e">
        <f>IF(#REF!=15,65,0)</f>
        <v>#REF!</v>
      </c>
      <c r="IJ25" s="26" t="e">
        <f>IF(#REF!=16,63,0)</f>
        <v>#REF!</v>
      </c>
      <c r="IK25" s="26" t="e">
        <f>IF(#REF!=17,60,0)</f>
        <v>#REF!</v>
      </c>
      <c r="IL25" s="26" t="e">
        <f>IF(#REF!=18,58,0)</f>
        <v>#REF!</v>
      </c>
      <c r="IM25" s="26" t="e">
        <f>IF(#REF!=19,55,0)</f>
        <v>#REF!</v>
      </c>
      <c r="IN25" s="26" t="e">
        <f>IF(#REF!=20,53,0)</f>
        <v>#REF!</v>
      </c>
      <c r="IO25" s="26" t="e">
        <f>IF(#REF!&gt;20,0,0)</f>
        <v>#REF!</v>
      </c>
      <c r="IP25" s="26" t="e">
        <f>IF(#REF!="сх",0,0)</f>
        <v>#REF!</v>
      </c>
      <c r="IQ25" s="26" t="e">
        <f>SUM(HU25:IP25)</f>
        <v>#REF!</v>
      </c>
      <c r="IR25" s="24"/>
      <c r="IS25" s="24"/>
      <c r="IT25" s="24"/>
      <c r="IU25" s="24"/>
      <c r="IV25" s="24"/>
    </row>
    <row r="26" spans="1:256" s="3" customFormat="1" ht="35.25" thickBot="1">
      <c r="A26" s="84"/>
      <c r="B26" s="81"/>
      <c r="C26" s="81"/>
      <c r="D26" s="67" t="s">
        <v>64</v>
      </c>
      <c r="E26" s="51" t="s">
        <v>28</v>
      </c>
      <c r="F26" s="51">
        <v>94</v>
      </c>
      <c r="G26" s="57">
        <v>9</v>
      </c>
      <c r="H26" s="54">
        <v>32</v>
      </c>
      <c r="I26" s="57">
        <v>9</v>
      </c>
      <c r="J26" s="56">
        <v>32</v>
      </c>
      <c r="K26" s="81"/>
      <c r="L26" s="79"/>
      <c r="M26" s="52"/>
      <c r="N26" s="24"/>
      <c r="O26" s="25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4"/>
      <c r="IS26" s="24"/>
      <c r="IT26" s="24"/>
      <c r="IU26" s="24"/>
      <c r="IV26" s="24"/>
    </row>
    <row r="27" spans="1:256" s="3" customFormat="1" ht="35.25" thickBot="1">
      <c r="A27" s="84"/>
      <c r="B27" s="81"/>
      <c r="C27" s="81"/>
      <c r="D27" s="66" t="s">
        <v>65</v>
      </c>
      <c r="E27" s="46" t="s">
        <v>36</v>
      </c>
      <c r="F27" s="46">
        <v>188</v>
      </c>
      <c r="G27" s="57">
        <v>10</v>
      </c>
      <c r="H27" s="54">
        <v>31</v>
      </c>
      <c r="I27" s="57">
        <v>9</v>
      </c>
      <c r="J27" s="56">
        <v>32</v>
      </c>
      <c r="K27" s="81"/>
      <c r="L27" s="79"/>
      <c r="M27" s="52"/>
      <c r="N27" s="24"/>
      <c r="O27" s="25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4"/>
      <c r="IS27" s="24"/>
      <c r="IT27" s="24"/>
      <c r="IU27" s="24"/>
      <c r="IV27" s="24"/>
    </row>
    <row r="28" spans="1:256" s="3" customFormat="1" ht="35.25" thickBot="1">
      <c r="A28" s="84"/>
      <c r="B28" s="81"/>
      <c r="C28" s="81"/>
      <c r="D28" s="66" t="s">
        <v>69</v>
      </c>
      <c r="E28" s="48" t="s">
        <v>53</v>
      </c>
      <c r="F28" s="44">
        <v>4</v>
      </c>
      <c r="G28" s="77">
        <v>10</v>
      </c>
      <c r="H28" s="54">
        <v>31</v>
      </c>
      <c r="I28" s="57">
        <v>12</v>
      </c>
      <c r="J28" s="62">
        <v>29</v>
      </c>
      <c r="K28" s="81"/>
      <c r="L28" s="79"/>
      <c r="M28" s="52"/>
      <c r="N28" s="24"/>
      <c r="O28" s="25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4"/>
      <c r="IS28" s="24"/>
      <c r="IT28" s="24"/>
      <c r="IU28" s="24"/>
      <c r="IV28" s="24"/>
    </row>
    <row r="29" spans="1:256" s="3" customFormat="1" ht="35.25" thickBot="1">
      <c r="A29" s="85"/>
      <c r="B29" s="82"/>
      <c r="C29" s="82"/>
      <c r="D29" s="49" t="s">
        <v>70</v>
      </c>
      <c r="E29" s="48" t="s">
        <v>53</v>
      </c>
      <c r="F29" s="44">
        <v>57</v>
      </c>
      <c r="G29" s="75" t="s">
        <v>45</v>
      </c>
      <c r="H29" s="76" t="s">
        <v>45</v>
      </c>
      <c r="I29" s="76" t="s">
        <v>45</v>
      </c>
      <c r="J29" s="76" t="s">
        <v>45</v>
      </c>
      <c r="K29" s="82"/>
      <c r="L29" s="79"/>
      <c r="M29" s="52"/>
      <c r="N29" s="24"/>
      <c r="O29" s="25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4"/>
      <c r="IS29" s="24"/>
      <c r="IT29" s="24"/>
      <c r="IU29" s="24"/>
      <c r="IV29" s="24"/>
    </row>
    <row r="30" spans="1:256" s="35" customFormat="1" ht="43.5">
      <c r="A30" s="29" t="s">
        <v>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  <c r="S30" s="30"/>
      <c r="T30" s="31"/>
      <c r="U30" s="32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2"/>
      <c r="EF30" s="32"/>
      <c r="EG30" s="32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3"/>
      <c r="EZ30" s="33"/>
      <c r="FA30" s="33"/>
      <c r="FB30" s="33"/>
      <c r="FC30" s="33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s="35" customFormat="1" ht="18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6"/>
      <c r="P31" s="29"/>
      <c r="Q31" s="29"/>
      <c r="R31" s="30"/>
      <c r="S31" s="30"/>
      <c r="T31" s="31"/>
      <c r="U31" s="32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2"/>
      <c r="EF31" s="32"/>
      <c r="EG31" s="32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3"/>
      <c r="EZ31" s="33"/>
      <c r="FA31" s="33"/>
      <c r="FB31" s="33"/>
      <c r="FC31" s="33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s="35" customFormat="1" ht="43.5">
      <c r="A32" s="29" t="s">
        <v>20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30"/>
      <c r="O32" s="30"/>
      <c r="P32" s="31"/>
      <c r="Q32" s="32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2"/>
      <c r="EB32" s="32"/>
      <c r="EC32" s="32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3"/>
      <c r="EV32" s="33"/>
      <c r="EW32" s="33"/>
      <c r="EX32" s="33"/>
      <c r="EY32" s="33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s="35" customFormat="1" ht="43.5">
      <c r="A33" s="37" t="s">
        <v>44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0"/>
      <c r="M33" s="37"/>
      <c r="N33" s="30"/>
      <c r="O33" s="30"/>
      <c r="P33" s="31"/>
      <c r="Q33" s="32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2"/>
      <c r="EB33" s="32"/>
      <c r="EC33" s="32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3"/>
      <c r="EV33" s="33"/>
      <c r="EW33" s="33"/>
      <c r="EX33" s="33"/>
      <c r="EY33" s="33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s="35" customFormat="1" ht="43.5">
      <c r="A34" s="38" t="s">
        <v>22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4"/>
      <c r="U34" s="39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9"/>
      <c r="EF34" s="39"/>
      <c r="EG34" s="39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40"/>
      <c r="EZ34" s="40"/>
      <c r="FA34" s="40"/>
      <c r="FB34" s="40"/>
      <c r="FC34" s="40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256" s="35" customFormat="1" ht="43.5">
      <c r="A35" s="79"/>
      <c r="B35" s="78"/>
      <c r="C35" s="78"/>
      <c r="D35" s="59"/>
      <c r="E35" s="58"/>
      <c r="F35" s="58"/>
      <c r="G35" s="58"/>
      <c r="H35" s="60"/>
      <c r="I35" s="58"/>
      <c r="J35" s="58"/>
      <c r="K35" s="78"/>
      <c r="L35" s="38"/>
      <c r="M35" s="38"/>
      <c r="N35" s="38"/>
      <c r="O35" s="38"/>
      <c r="P35" s="38"/>
      <c r="Q35" s="38"/>
      <c r="R35" s="38"/>
      <c r="S35" s="38"/>
      <c r="T35" s="34"/>
      <c r="U35" s="39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9"/>
      <c r="EF35" s="39"/>
      <c r="EG35" s="39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40"/>
      <c r="EZ35" s="40"/>
      <c r="FA35" s="40"/>
      <c r="FB35" s="40"/>
      <c r="FC35" s="40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 s="35" customFormat="1" ht="43.5">
      <c r="A36" s="79"/>
      <c r="B36" s="78"/>
      <c r="C36" s="78"/>
      <c r="D36" s="59"/>
      <c r="E36" s="58"/>
      <c r="F36" s="58"/>
      <c r="G36" s="58"/>
      <c r="H36" s="60"/>
      <c r="I36" s="58"/>
      <c r="J36" s="58"/>
      <c r="K36" s="78"/>
      <c r="L36" s="38"/>
      <c r="M36" s="38"/>
      <c r="N36" s="38"/>
      <c r="O36" s="38"/>
      <c r="P36" s="38"/>
      <c r="Q36" s="38"/>
      <c r="R36" s="38"/>
      <c r="S36" s="38"/>
      <c r="T36" s="34"/>
      <c r="U36" s="39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9"/>
      <c r="EF36" s="39"/>
      <c r="EG36" s="39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40"/>
      <c r="EZ36" s="40"/>
      <c r="FA36" s="40"/>
      <c r="FB36" s="40"/>
      <c r="FC36" s="40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256" s="35" customFormat="1" ht="43.5">
      <c r="A37" s="79"/>
      <c r="B37" s="78"/>
      <c r="C37" s="78"/>
      <c r="D37" s="59"/>
      <c r="E37" s="58"/>
      <c r="F37" s="58"/>
      <c r="G37" s="58"/>
      <c r="H37" s="60"/>
      <c r="I37" s="58"/>
      <c r="J37" s="58"/>
      <c r="K37" s="78"/>
      <c r="L37" s="38"/>
      <c r="M37" s="38"/>
      <c r="N37" s="38"/>
      <c r="O37" s="38"/>
      <c r="P37" s="38"/>
      <c r="Q37" s="38"/>
      <c r="R37" s="38"/>
      <c r="S37" s="38"/>
      <c r="T37" s="34"/>
      <c r="U37" s="39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9"/>
      <c r="EF37" s="39"/>
      <c r="EG37" s="39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40"/>
      <c r="EZ37" s="40"/>
      <c r="FA37" s="40"/>
      <c r="FB37" s="40"/>
      <c r="FC37" s="40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56" s="35" customFormat="1" ht="43.5">
      <c r="A38" s="79"/>
      <c r="B38" s="78"/>
      <c r="C38" s="78"/>
      <c r="D38" s="59"/>
      <c r="E38" s="58"/>
      <c r="F38" s="58"/>
      <c r="G38" s="58"/>
      <c r="H38" s="58"/>
      <c r="I38" s="58"/>
      <c r="J38" s="58"/>
      <c r="K38" s="78"/>
      <c r="L38" s="38"/>
      <c r="M38" s="38"/>
      <c r="N38" s="38"/>
      <c r="O38" s="38"/>
      <c r="P38" s="38"/>
      <c r="Q38" s="38"/>
      <c r="R38" s="38"/>
      <c r="S38" s="38"/>
      <c r="T38" s="34"/>
      <c r="U38" s="39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9"/>
      <c r="EF38" s="39"/>
      <c r="EG38" s="39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40"/>
      <c r="EZ38" s="40"/>
      <c r="FA38" s="40"/>
      <c r="FB38" s="40"/>
      <c r="FC38" s="40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</row>
    <row r="39" spans="1:256" s="35" customFormat="1" ht="43.5">
      <c r="A39" s="79"/>
      <c r="B39" s="78"/>
      <c r="C39" s="78"/>
      <c r="D39" s="59"/>
      <c r="E39" s="58"/>
      <c r="F39" s="58"/>
      <c r="G39" s="58"/>
      <c r="H39" s="60"/>
      <c r="I39" s="58"/>
      <c r="J39" s="58"/>
      <c r="K39" s="78"/>
      <c r="L39" s="38"/>
      <c r="M39" s="38"/>
      <c r="N39" s="38"/>
      <c r="O39" s="38"/>
      <c r="P39" s="38"/>
      <c r="Q39" s="38"/>
      <c r="R39" s="38"/>
      <c r="S39" s="38"/>
      <c r="T39" s="34"/>
      <c r="U39" s="39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9"/>
      <c r="EF39" s="39"/>
      <c r="EG39" s="39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40"/>
      <c r="EZ39" s="40"/>
      <c r="FA39" s="40"/>
      <c r="FB39" s="40"/>
      <c r="FC39" s="40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</row>
    <row r="40" spans="1:256" s="35" customFormat="1" ht="43.5">
      <c r="A40" s="78"/>
      <c r="B40" s="78"/>
      <c r="C40" s="59"/>
      <c r="D40" s="58"/>
      <c r="E40" s="58"/>
      <c r="F40" s="58"/>
      <c r="G40" s="60"/>
      <c r="H40" s="58"/>
      <c r="I40" s="60"/>
      <c r="J40" s="78"/>
      <c r="K40" s="38"/>
      <c r="L40" s="38"/>
      <c r="M40" s="38"/>
      <c r="N40" s="38"/>
      <c r="O40" s="38"/>
      <c r="P40" s="38"/>
      <c r="Q40" s="38"/>
      <c r="R40" s="38"/>
      <c r="S40" s="38"/>
      <c r="T40" s="34"/>
      <c r="U40" s="39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9"/>
      <c r="EF40" s="39"/>
      <c r="EG40" s="39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40"/>
      <c r="EZ40" s="40"/>
      <c r="FA40" s="40"/>
      <c r="FB40" s="40"/>
      <c r="FC40" s="40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</row>
    <row r="41" spans="1:256" s="35" customFormat="1" ht="43.5">
      <c r="A41" s="78"/>
      <c r="B41" s="78"/>
      <c r="C41" s="59"/>
      <c r="D41" s="58"/>
      <c r="E41" s="58"/>
      <c r="F41" s="58"/>
      <c r="G41" s="58"/>
      <c r="H41" s="58"/>
      <c r="I41" s="58"/>
      <c r="J41" s="78"/>
      <c r="K41" s="38"/>
      <c r="L41" s="38"/>
      <c r="M41" s="38"/>
      <c r="N41" s="38"/>
      <c r="O41" s="38"/>
      <c r="P41" s="38"/>
      <c r="Q41" s="38"/>
      <c r="R41" s="38"/>
      <c r="S41" s="38"/>
      <c r="T41" s="34"/>
      <c r="U41" s="39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9"/>
      <c r="EF41" s="39"/>
      <c r="EG41" s="39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40"/>
      <c r="EZ41" s="40"/>
      <c r="FA41" s="40"/>
      <c r="FB41" s="40"/>
      <c r="FC41" s="40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</row>
    <row r="42" spans="1:256" s="35" customFormat="1" ht="43.5">
      <c r="A42" s="78"/>
      <c r="B42" s="78"/>
      <c r="C42" s="59"/>
      <c r="D42" s="58"/>
      <c r="E42" s="58"/>
      <c r="F42" s="58"/>
      <c r="G42" s="60"/>
      <c r="H42" s="58"/>
      <c r="I42" s="60"/>
      <c r="J42" s="78"/>
      <c r="K42" s="38"/>
      <c r="L42" s="38"/>
      <c r="M42" s="38"/>
      <c r="N42" s="38"/>
      <c r="O42" s="38"/>
      <c r="P42" s="38"/>
      <c r="Q42" s="38"/>
      <c r="R42" s="38"/>
      <c r="S42" s="38"/>
      <c r="T42" s="34"/>
      <c r="U42" s="39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9"/>
      <c r="EF42" s="39"/>
      <c r="EG42" s="39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40"/>
      <c r="EZ42" s="40"/>
      <c r="FA42" s="40"/>
      <c r="FB42" s="40"/>
      <c r="FC42" s="40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  <row r="43" spans="1:256" s="35" customFormat="1" ht="43.5">
      <c r="A43" s="78"/>
      <c r="B43" s="78"/>
      <c r="C43" s="59"/>
      <c r="D43" s="58"/>
      <c r="E43" s="58"/>
      <c r="F43" s="58"/>
      <c r="G43" s="58"/>
      <c r="H43" s="58"/>
      <c r="I43" s="58"/>
      <c r="J43" s="78"/>
      <c r="K43" s="38"/>
      <c r="L43" s="38"/>
      <c r="M43" s="38"/>
      <c r="N43" s="38"/>
      <c r="O43" s="38"/>
      <c r="P43" s="38"/>
      <c r="Q43" s="38"/>
      <c r="R43" s="38"/>
      <c r="S43" s="38"/>
      <c r="T43" s="34"/>
      <c r="U43" s="39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9"/>
      <c r="EF43" s="39"/>
      <c r="EG43" s="39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40"/>
      <c r="EZ43" s="40"/>
      <c r="FA43" s="40"/>
      <c r="FB43" s="40"/>
      <c r="FC43" s="40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159" s="35" customFormat="1" ht="43.5">
      <c r="A44" s="78"/>
      <c r="B44" s="78"/>
      <c r="C44" s="59"/>
      <c r="D44" s="58"/>
      <c r="E44" s="58"/>
      <c r="F44" s="58"/>
      <c r="G44" s="58"/>
      <c r="H44" s="61"/>
      <c r="I44" s="60"/>
      <c r="J44" s="78"/>
      <c r="K44" s="41"/>
      <c r="L44" s="41"/>
      <c r="M44" s="41"/>
      <c r="N44" s="41"/>
      <c r="O44" s="41"/>
      <c r="P44" s="41"/>
      <c r="Q44" s="41"/>
      <c r="R44" s="41"/>
      <c r="S44" s="41"/>
      <c r="U44" s="42"/>
      <c r="EE44" s="42"/>
      <c r="EF44" s="42"/>
      <c r="EG44" s="42"/>
      <c r="EY44" s="43"/>
      <c r="EZ44" s="43"/>
      <c r="FA44" s="43"/>
      <c r="FB44" s="43"/>
      <c r="FC44" s="43"/>
    </row>
    <row r="45" spans="1:159" s="35" customFormat="1" ht="43.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U45" s="42"/>
      <c r="EE45" s="42"/>
      <c r="EF45" s="42"/>
      <c r="EG45" s="42"/>
      <c r="EY45" s="43"/>
      <c r="EZ45" s="43"/>
      <c r="FA45" s="43"/>
      <c r="FB45" s="43"/>
      <c r="FC45" s="43"/>
    </row>
    <row r="46" spans="1:159" s="35" customFormat="1" ht="43.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U46" s="42"/>
      <c r="EE46" s="42"/>
      <c r="EF46" s="42"/>
      <c r="EG46" s="42"/>
      <c r="EY46" s="43"/>
      <c r="EZ46" s="43"/>
      <c r="FA46" s="43"/>
      <c r="FB46" s="43"/>
      <c r="FC46" s="43"/>
    </row>
    <row r="47" spans="1:159" s="35" customFormat="1" ht="43.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U47" s="42"/>
      <c r="EE47" s="42"/>
      <c r="EF47" s="42"/>
      <c r="EG47" s="42"/>
      <c r="EY47" s="43"/>
      <c r="EZ47" s="43"/>
      <c r="FA47" s="43"/>
      <c r="FB47" s="43"/>
      <c r="FC47" s="43"/>
    </row>
    <row r="48" spans="1:159" s="35" customFormat="1" ht="43.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U48" s="42"/>
      <c r="EE48" s="42"/>
      <c r="EF48" s="42"/>
      <c r="EG48" s="42"/>
      <c r="EY48" s="43"/>
      <c r="EZ48" s="43"/>
      <c r="FA48" s="43"/>
      <c r="FB48" s="43"/>
      <c r="FC48" s="43"/>
    </row>
    <row r="49" spans="1:159" s="35" customFormat="1" ht="43.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U49" s="42"/>
      <c r="EE49" s="42"/>
      <c r="EF49" s="42"/>
      <c r="EG49" s="42"/>
      <c r="EY49" s="43"/>
      <c r="EZ49" s="43"/>
      <c r="FA49" s="43"/>
      <c r="FB49" s="43"/>
      <c r="FC49" s="43"/>
    </row>
    <row r="50" spans="1:159" s="35" customFormat="1" ht="43.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U50" s="42"/>
      <c r="EE50" s="42"/>
      <c r="EF50" s="42"/>
      <c r="EG50" s="42"/>
      <c r="EY50" s="43"/>
      <c r="EZ50" s="43"/>
      <c r="FA50" s="43"/>
      <c r="FB50" s="43"/>
      <c r="FC50" s="43"/>
    </row>
    <row r="51" spans="1:159" s="35" customFormat="1" ht="43.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U51" s="42"/>
      <c r="EE51" s="42"/>
      <c r="EF51" s="42"/>
      <c r="EG51" s="42"/>
      <c r="EY51" s="43"/>
      <c r="EZ51" s="43"/>
      <c r="FA51" s="43"/>
      <c r="FB51" s="43"/>
      <c r="FC51" s="43"/>
    </row>
    <row r="52" spans="1:159" s="35" customFormat="1" ht="43.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U52" s="42"/>
      <c r="EE52" s="42"/>
      <c r="EF52" s="42"/>
      <c r="EG52" s="42"/>
      <c r="EY52" s="43"/>
      <c r="EZ52" s="43"/>
      <c r="FA52" s="43"/>
      <c r="FB52" s="43"/>
      <c r="FC52" s="43"/>
    </row>
    <row r="53" spans="1:159" s="35" customFormat="1" ht="43.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U53" s="42"/>
      <c r="EE53" s="42"/>
      <c r="EF53" s="42"/>
      <c r="EG53" s="42"/>
      <c r="EY53" s="43"/>
      <c r="EZ53" s="43"/>
      <c r="FA53" s="43"/>
      <c r="FB53" s="43"/>
      <c r="FC53" s="43"/>
    </row>
    <row r="54" spans="1:159" s="35" customFormat="1" ht="43.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U54" s="42"/>
      <c r="EE54" s="42"/>
      <c r="EF54" s="42"/>
      <c r="EG54" s="42"/>
      <c r="EY54" s="43"/>
      <c r="EZ54" s="43"/>
      <c r="FA54" s="43"/>
      <c r="FB54" s="43"/>
      <c r="FC54" s="43"/>
    </row>
    <row r="55" spans="1:256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8"/>
      <c r="N55" s="7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7"/>
      <c r="DY55" s="7"/>
      <c r="DZ55" s="7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9"/>
      <c r="ES55" s="9"/>
      <c r="ET55" s="9"/>
      <c r="EU55" s="9"/>
      <c r="EV55" s="9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8"/>
      <c r="N56" s="7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7"/>
      <c r="DY56" s="7"/>
      <c r="DZ56" s="7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9"/>
      <c r="ES56" s="9"/>
      <c r="ET56" s="9"/>
      <c r="EU56" s="9"/>
      <c r="EV56" s="9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8"/>
      <c r="N57" s="7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7"/>
      <c r="DY57" s="7"/>
      <c r="DZ57" s="7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9"/>
      <c r="ES57" s="9"/>
      <c r="ET57" s="9"/>
      <c r="EU57" s="9"/>
      <c r="EV57" s="9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8"/>
      <c r="N58" s="7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7"/>
      <c r="DY58" s="7"/>
      <c r="DZ58" s="7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9"/>
      <c r="ES58" s="9"/>
      <c r="ET58" s="9"/>
      <c r="EU58" s="9"/>
      <c r="EV58" s="9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8"/>
      <c r="N59" s="7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7"/>
      <c r="DY59" s="7"/>
      <c r="DZ59" s="7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9"/>
      <c r="ES59" s="9"/>
      <c r="ET59" s="9"/>
      <c r="EU59" s="9"/>
      <c r="EV59" s="9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8"/>
      <c r="N60" s="7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7"/>
      <c r="DY60" s="7"/>
      <c r="DZ60" s="7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9"/>
      <c r="ES60" s="9"/>
      <c r="ET60" s="9"/>
      <c r="EU60" s="9"/>
      <c r="EV60" s="9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</sheetData>
  <sheetProtection formatCells="0" formatColumns="0" formatRows="0" insertColumns="0" insertRows="0" insertHyperlinks="0" deleteColumns="0" deleteRows="0" autoFilter="0" pivotTables="0"/>
  <mergeCells count="47">
    <mergeCell ref="M1:M4"/>
    <mergeCell ref="A4:L4"/>
    <mergeCell ref="A5:L5"/>
    <mergeCell ref="L15:L19"/>
    <mergeCell ref="G7:G9"/>
    <mergeCell ref="A7:A9"/>
    <mergeCell ref="B7:B9"/>
    <mergeCell ref="D7:D9"/>
    <mergeCell ref="A2:L2"/>
    <mergeCell ref="A3:L3"/>
    <mergeCell ref="M7:M9"/>
    <mergeCell ref="C7:C9"/>
    <mergeCell ref="H7:H9"/>
    <mergeCell ref="K7:K9"/>
    <mergeCell ref="K10:K14"/>
    <mergeCell ref="K15:K19"/>
    <mergeCell ref="F7:F9"/>
    <mergeCell ref="L10:L14"/>
    <mergeCell ref="I7:I9"/>
    <mergeCell ref="E7:E9"/>
    <mergeCell ref="J7:J9"/>
    <mergeCell ref="L7:L9"/>
    <mergeCell ref="G6:H6"/>
    <mergeCell ref="I6:J6"/>
    <mergeCell ref="L20:L24"/>
    <mergeCell ref="B15:B19"/>
    <mergeCell ref="C15:C19"/>
    <mergeCell ref="K35:K39"/>
    <mergeCell ref="K20:K24"/>
    <mergeCell ref="K25:K29"/>
    <mergeCell ref="L25:L29"/>
    <mergeCell ref="B25:B29"/>
    <mergeCell ref="C25:C29"/>
    <mergeCell ref="C20:C24"/>
    <mergeCell ref="A25:A29"/>
    <mergeCell ref="B20:B24"/>
    <mergeCell ref="A10:A14"/>
    <mergeCell ref="B10:B14"/>
    <mergeCell ref="C10:C14"/>
    <mergeCell ref="A20:A24"/>
    <mergeCell ref="A15:A19"/>
    <mergeCell ref="A40:A44"/>
    <mergeCell ref="B40:B44"/>
    <mergeCell ref="J40:J44"/>
    <mergeCell ref="A35:A39"/>
    <mergeCell ref="B35:B39"/>
    <mergeCell ref="C35:C39"/>
  </mergeCells>
  <printOptions horizontalCentered="1"/>
  <pageMargins left="0.3937007874015748" right="0.3937007874015748" top="0.3937007874015748" bottom="0.3937007874015748" header="0" footer="0"/>
  <pageSetup fitToHeight="2" horizontalDpi="300" verticalDpi="3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komersant</cp:lastModifiedBy>
  <cp:lastPrinted>2014-06-29T12:13:12Z</cp:lastPrinted>
  <dcterms:created xsi:type="dcterms:W3CDTF">1996-10-08T23:32:33Z</dcterms:created>
  <dcterms:modified xsi:type="dcterms:W3CDTF">2015-02-18T12:46:43Z</dcterms:modified>
  <cp:category/>
  <cp:version/>
  <cp:contentType/>
  <cp:contentStatus/>
</cp:coreProperties>
</file>