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КОМАНДЫ" sheetId="1" r:id="rId1"/>
  </sheets>
  <definedNames>
    <definedName name="_xlnm.Print_Area" localSheetId="0">'КОМАНДЫ'!$A$1:$ID$120</definedName>
  </definedNames>
  <calcPr fullCalcOnLoad="1"/>
</workbook>
</file>

<file path=xl/sharedStrings.xml><?xml version="1.0" encoding="utf-8"?>
<sst xmlns="http://schemas.openxmlformats.org/spreadsheetml/2006/main" count="214" uniqueCount="120">
  <si>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</si>
  <si>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</si>
  <si>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</si>
  <si>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</si>
  <si>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</si>
  <si>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</si>
  <si>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</si>
  <si>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</si>
  <si>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</si>
  <si>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</si>
  <si>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</si>
  <si>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</si>
  <si>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</si>
  <si>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</si>
  <si>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</si>
  <si>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</si>
  <si>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</si>
  <si>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</si>
  <si>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</si>
  <si>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</si>
  <si>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</si>
  <si>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>Главный секретарь соревнований</t>
  </si>
  <si>
    <t xml:space="preserve">Сумма очков             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</si>
  <si>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</si>
  <si>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</si>
  <si>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</si>
  <si>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</si>
  <si>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</si>
  <si>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</si>
  <si>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Класс мотоциклов</t>
  </si>
  <si>
    <t>85 см3.</t>
  </si>
  <si>
    <t xml:space="preserve">судья Всероссийской категории:                                                                                       Э. А. Иванов (г. Кострома/лицензия МФР А 165)                                                 </t>
  </si>
  <si>
    <t>1-й заезд</t>
  </si>
  <si>
    <t>2-й заезд</t>
  </si>
  <si>
    <t>судья Всероссийской категории:                                                                        А. Ю. Иванов (г. Москва/лицензия МФР А 105/ FIM 7888)</t>
  </si>
  <si>
    <t>г. Челябинск</t>
  </si>
  <si>
    <t>МБУ СДЮСТШ-КМВЛ</t>
  </si>
  <si>
    <t>Демидов Владислав</t>
  </si>
  <si>
    <t>Томин Игорь</t>
  </si>
  <si>
    <t>"Центр по ТВС"/ "Уралтранстром"</t>
  </si>
  <si>
    <t>Пестов Антон</t>
  </si>
  <si>
    <t>Бобин Владимир</t>
  </si>
  <si>
    <t>Батов Николай</t>
  </si>
  <si>
    <t>г. Каменск-Уральский, Свердловская область</t>
  </si>
  <si>
    <t>г. Пенза</t>
  </si>
  <si>
    <t>СК "Сура"</t>
  </si>
  <si>
    <t>Баландин Даниил</t>
  </si>
  <si>
    <t>Краев Максим</t>
  </si>
  <si>
    <t>Гришин Дмитрий</t>
  </si>
  <si>
    <t>Завьялов Олег</t>
  </si>
  <si>
    <t>Назаров Артемий</t>
  </si>
  <si>
    <t>Назаров Максим</t>
  </si>
  <si>
    <t>Рыжих Илья</t>
  </si>
  <si>
    <t>-</t>
  </si>
  <si>
    <t>н/с</t>
  </si>
  <si>
    <t>н/з</t>
  </si>
  <si>
    <t xml:space="preserve">Первенство России по мотокроссу 2014 года - I-й этап.                                                   </t>
  </si>
  <si>
    <t>г. Осташков (Тверская область).                                                                                                             16 - 18 мая 2014 года.</t>
  </si>
  <si>
    <t>Пермский край</t>
  </si>
  <si>
    <t>Лопатин Игнатий</t>
  </si>
  <si>
    <t>125 см3. "Юноши"</t>
  </si>
  <si>
    <t>Панков Алексей</t>
  </si>
  <si>
    <t>125 см3. "ЮНИОРЫ"</t>
  </si>
  <si>
    <t>Краев Ярослав</t>
  </si>
  <si>
    <t>Петров Денис</t>
  </si>
  <si>
    <t>65 см3.</t>
  </si>
  <si>
    <t>Шуклин Арсений</t>
  </si>
  <si>
    <t>"TEAM FMC BRATSK"</t>
  </si>
  <si>
    <t>Иркутская область</t>
  </si>
  <si>
    <t>Кучеров Никита</t>
  </si>
  <si>
    <t>Петров Никита</t>
  </si>
  <si>
    <t>Осмоловский Захар</t>
  </si>
  <si>
    <t>Петухов Кирилл</t>
  </si>
  <si>
    <t>Прытов Сергей</t>
  </si>
  <si>
    <t>125 см3. "Юниоры"</t>
  </si>
  <si>
    <t>Федоров Александр</t>
  </si>
  <si>
    <t>г. Санкт-Петербург</t>
  </si>
  <si>
    <t>Сборная Санкт-Петербурга и Ленинградской области</t>
  </si>
  <si>
    <t>Дядичкин Антон</t>
  </si>
  <si>
    <t>Жилкин Даниил</t>
  </si>
  <si>
    <t>Мангушев Павел</t>
  </si>
  <si>
    <t>Леонтьев Василий</t>
  </si>
  <si>
    <t>Ходырев Вячеслав</t>
  </si>
  <si>
    <t>Кондратюк Виктор</t>
  </si>
  <si>
    <t>Строков Давид</t>
  </si>
  <si>
    <t>Пьянусов Артем</t>
  </si>
  <si>
    <t>Волгин Иван</t>
  </si>
  <si>
    <t>Монаков Станислав</t>
  </si>
  <si>
    <t>Антипов Александр</t>
  </si>
  <si>
    <t>г. Белгород</t>
  </si>
  <si>
    <t>Сборная Белгородской области</t>
  </si>
  <si>
    <t>Куцубин Артем</t>
  </si>
  <si>
    <t>Очеретяный Даниил</t>
  </si>
  <si>
    <t>Алышев Артем</t>
  </si>
  <si>
    <t>Хахалев Владимир</t>
  </si>
  <si>
    <t>Толстов Андрей</t>
  </si>
  <si>
    <t>Макасеев Сергей</t>
  </si>
  <si>
    <t>Очеретяный Иван</t>
  </si>
  <si>
    <t>Корнев Николай</t>
  </si>
  <si>
    <t>250 см3. "ЮНИОРЫ"</t>
  </si>
  <si>
    <t>г. Москва</t>
  </si>
  <si>
    <t>Сборная ДОСААФ России</t>
  </si>
  <si>
    <t>Макаров Егор</t>
  </si>
  <si>
    <t>Шукаев Арсений</t>
  </si>
  <si>
    <t>Смирнов Максим</t>
  </si>
  <si>
    <t>Поддубский Максим</t>
  </si>
  <si>
    <t>Бурдаков Степан</t>
  </si>
  <si>
    <t>Сидоров Антон</t>
  </si>
  <si>
    <t>Григорьев Иван</t>
  </si>
  <si>
    <t>Вопилов Матвей</t>
  </si>
  <si>
    <t>Хужин Иван</t>
  </si>
  <si>
    <t>Цыганов Максим</t>
  </si>
  <si>
    <t>Мятлин Станислав</t>
  </si>
  <si>
    <t>Грушенко Андрей</t>
  </si>
  <si>
    <t>Плеченко Иван</t>
  </si>
  <si>
    <t>"ЛУКОЙЛ ФМС Нортон"</t>
  </si>
  <si>
    <t>Илюхин Илья</t>
  </si>
  <si>
    <t>Воронков Вениамин</t>
  </si>
  <si>
    <t>Жмылев Дмитрий</t>
  </si>
  <si>
    <t>яя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</si>
</sst>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35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3" fillId="24" borderId="0" xfId="0" applyFont="1" applyFill="1" applyAlignment="1" applyProtection="1">
      <alignment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 locked="0"/>
    </xf>
    <xf numFmtId="0" fontId="4" fillId="2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4" fillId="24" borderId="0" xfId="0" applyFont="1" applyFill="1" applyAlignment="1">
      <alignment horizontal="left"/>
    </xf>
    <xf numFmtId="0" fontId="14" fillId="24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4" fillId="24" borderId="0" xfId="0" applyFont="1" applyFill="1" applyBorder="1" applyAlignment="1">
      <alignment horizontal="left" vertical="center"/>
    </xf>
    <xf numFmtId="0" fontId="14" fillId="24" borderId="0" xfId="0" applyFont="1" applyFill="1" applyAlignment="1">
      <alignment/>
    </xf>
    <xf numFmtId="0" fontId="19" fillId="24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20" fillId="24" borderId="0" xfId="0" applyFont="1" applyFill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7" xfId="0" applyFont="1" applyFill="1" applyBorder="1" applyAlignment="1" applyProtection="1">
      <alignment horizontal="center" vertic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 locked="0"/>
    </xf>
    <xf numFmtId="0" fontId="8" fillId="24" borderId="17" xfId="0" applyFont="1" applyFill="1" applyBorder="1" applyAlignment="1" applyProtection="1">
      <alignment horizontal="left" vertical="center" wrapText="1"/>
      <protection locked="0"/>
    </xf>
    <xf numFmtId="0" fontId="8" fillId="24" borderId="19" xfId="0" applyFont="1" applyFill="1" applyBorder="1" applyAlignment="1" applyProtection="1">
      <alignment horizontal="center" vertical="center" wrapText="1"/>
      <protection locked="0"/>
    </xf>
    <xf numFmtId="0" fontId="8" fillId="24" borderId="18" xfId="0" applyFont="1" applyFill="1" applyBorder="1" applyAlignment="1" applyProtection="1">
      <alignment horizontal="left" vertical="center" wrapText="1"/>
      <protection locked="0"/>
    </xf>
    <xf numFmtId="0" fontId="8" fillId="24" borderId="20" xfId="0" applyFont="1" applyFill="1" applyBorder="1" applyAlignment="1" applyProtection="1">
      <alignment horizontal="center" vertical="center" wrapText="1"/>
      <protection locked="0"/>
    </xf>
    <xf numFmtId="0" fontId="8" fillId="24" borderId="21" xfId="0" applyFont="1" applyFill="1" applyBorder="1" applyAlignment="1" applyProtection="1">
      <alignment horizontal="left" vertical="center" wrapText="1"/>
      <protection locked="0"/>
    </xf>
    <xf numFmtId="0" fontId="8" fillId="24" borderId="22" xfId="0" applyFont="1" applyFill="1" applyBorder="1" applyAlignment="1" applyProtection="1">
      <alignment horizontal="center" vertical="center" wrapText="1"/>
      <protection locked="0"/>
    </xf>
    <xf numFmtId="0" fontId="8" fillId="24" borderId="21" xfId="0" applyFont="1" applyFill="1" applyBorder="1" applyAlignment="1" applyProtection="1">
      <alignment horizontal="center" vertical="center" wrapText="1"/>
      <protection locked="0"/>
    </xf>
    <xf numFmtId="0" fontId="8" fillId="25" borderId="13" xfId="0" applyFont="1" applyFill="1" applyBorder="1" applyAlignment="1" applyProtection="1">
      <alignment horizontal="center" vertical="center" wrapText="1"/>
      <protection locked="0"/>
    </xf>
    <xf numFmtId="0" fontId="8" fillId="25" borderId="14" xfId="0" applyFont="1" applyFill="1" applyBorder="1" applyAlignment="1" applyProtection="1">
      <alignment horizontal="center" vertical="center" wrapText="1"/>
      <protection locked="0"/>
    </xf>
    <xf numFmtId="0" fontId="8" fillId="25" borderId="16" xfId="0" applyFont="1" applyFill="1" applyBorder="1" applyAlignment="1" applyProtection="1">
      <alignment horizontal="center" vertical="center" wrapText="1"/>
      <protection locked="0"/>
    </xf>
    <xf numFmtId="0" fontId="8" fillId="24" borderId="23" xfId="0" applyFont="1" applyFill="1" applyBorder="1" applyAlignment="1" applyProtection="1">
      <alignment horizontal="left" vertical="center" wrapText="1"/>
      <protection locked="0"/>
    </xf>
    <xf numFmtId="0" fontId="8" fillId="24" borderId="24" xfId="0" applyFont="1" applyFill="1" applyBorder="1" applyAlignment="1" applyProtection="1">
      <alignment horizontal="left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8" fillId="24" borderId="23" xfId="0" applyFont="1" applyFill="1" applyBorder="1" applyAlignment="1" applyProtection="1">
      <alignment horizontal="center" vertical="center" wrapText="1"/>
      <protection locked="0"/>
    </xf>
    <xf numFmtId="0" fontId="8" fillId="24" borderId="24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center" vertical="center" wrapText="1"/>
      <protection locked="0"/>
    </xf>
    <xf numFmtId="0" fontId="8" fillId="24" borderId="26" xfId="0" applyFont="1" applyFill="1" applyBorder="1" applyAlignment="1" applyProtection="1">
      <alignment horizontal="center" vertical="center" wrapText="1"/>
      <protection locked="0"/>
    </xf>
    <xf numFmtId="0" fontId="8" fillId="24" borderId="27" xfId="0" applyFont="1" applyFill="1" applyBorder="1" applyAlignment="1" applyProtection="1">
      <alignment horizontal="center" vertical="center" wrapText="1"/>
      <protection locked="0"/>
    </xf>
    <xf numFmtId="0" fontId="8" fillId="24" borderId="28" xfId="0" applyFont="1" applyFill="1" applyBorder="1" applyAlignment="1" applyProtection="1">
      <alignment horizontal="center" vertical="center" wrapText="1"/>
      <protection locked="0"/>
    </xf>
    <xf numFmtId="0" fontId="8" fillId="24" borderId="29" xfId="0" applyFont="1" applyFill="1" applyBorder="1" applyAlignment="1" applyProtection="1">
      <alignment horizontal="center" vertical="center" wrapTex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locked="0"/>
    </xf>
    <xf numFmtId="0" fontId="8" fillId="25" borderId="26" xfId="0" applyFont="1" applyFill="1" applyBorder="1" applyAlignment="1" applyProtection="1">
      <alignment horizontal="center" vertical="center" wrapText="1"/>
      <protection locked="0"/>
    </xf>
    <xf numFmtId="0" fontId="8" fillId="25" borderId="11" xfId="0" applyFont="1" applyFill="1" applyBorder="1" applyAlignment="1" applyProtection="1">
      <alignment horizontal="center" vertical="center" wrapText="1"/>
      <protection locked="0"/>
    </xf>
    <xf numFmtId="0" fontId="8" fillId="25" borderId="12" xfId="0" applyFont="1" applyFill="1" applyBorder="1" applyAlignment="1" applyProtection="1">
      <alignment horizontal="center" vertical="center" wrapText="1"/>
      <protection locked="0"/>
    </xf>
    <xf numFmtId="0" fontId="8" fillId="25" borderId="15" xfId="0" applyFont="1" applyFill="1" applyBorder="1" applyAlignment="1" applyProtection="1">
      <alignment horizontal="center" vertical="center" wrapText="1"/>
      <protection locked="0"/>
    </xf>
    <xf numFmtId="0" fontId="8" fillId="24" borderId="30" xfId="0" applyFont="1" applyFill="1" applyBorder="1" applyAlignment="1" applyProtection="1">
      <alignment horizontal="center" vertical="center"/>
      <protection locked="0"/>
    </xf>
    <xf numFmtId="0" fontId="8" fillId="24" borderId="31" xfId="0" applyFont="1" applyFill="1" applyBorder="1" applyAlignment="1" applyProtection="1">
      <alignment horizontal="center" vertical="center"/>
      <protection locked="0"/>
    </xf>
    <xf numFmtId="0" fontId="8" fillId="24" borderId="21" xfId="0" applyFont="1" applyFill="1" applyBorder="1" applyAlignment="1" applyProtection="1">
      <alignment horizontal="center" vertical="center"/>
      <protection locked="0"/>
    </xf>
    <xf numFmtId="0" fontId="8" fillId="24" borderId="30" xfId="0" applyFont="1" applyFill="1" applyBorder="1" applyAlignment="1" applyProtection="1">
      <alignment horizontal="center" vertical="center" wrapText="1"/>
      <protection locked="0"/>
    </xf>
    <xf numFmtId="0" fontId="8" fillId="24" borderId="31" xfId="0" applyFont="1" applyFill="1" applyBorder="1" applyAlignment="1" applyProtection="1">
      <alignment horizontal="center" vertical="center" wrapText="1"/>
      <protection locked="0"/>
    </xf>
    <xf numFmtId="0" fontId="8" fillId="24" borderId="21" xfId="0" applyFont="1" applyFill="1" applyBorder="1" applyAlignment="1" applyProtection="1">
      <alignment horizontal="center" vertical="center" wrapText="1"/>
      <protection locked="0"/>
    </xf>
    <xf numFmtId="0" fontId="8" fillId="24" borderId="32" xfId="0" applyFont="1" applyFill="1" applyBorder="1" applyAlignment="1" applyProtection="1">
      <alignment horizontal="center" vertical="center" wrapText="1"/>
      <protection locked="0"/>
    </xf>
    <xf numFmtId="0" fontId="8" fillId="24" borderId="33" xfId="0" applyFont="1" applyFill="1" applyBorder="1" applyAlignment="1" applyProtection="1">
      <alignment horizontal="center" vertical="center" wrapText="1"/>
      <protection locked="0"/>
    </xf>
    <xf numFmtId="0" fontId="8" fillId="24" borderId="34" xfId="0" applyFont="1" applyFill="1" applyBorder="1" applyAlignment="1" applyProtection="1">
      <alignment horizontal="center" vertical="center" wrapText="1"/>
      <protection locked="0"/>
    </xf>
    <xf numFmtId="0" fontId="8" fillId="24" borderId="35" xfId="0" applyFont="1" applyFill="1" applyBorder="1" applyAlignment="1" applyProtection="1">
      <alignment horizontal="center" vertical="center"/>
      <protection locked="0"/>
    </xf>
    <xf numFmtId="0" fontId="8" fillId="24" borderId="36" xfId="0" applyFont="1" applyFill="1" applyBorder="1" applyAlignment="1" applyProtection="1">
      <alignment horizontal="center" vertical="center"/>
      <protection locked="0"/>
    </xf>
    <xf numFmtId="0" fontId="8" fillId="24" borderId="37" xfId="0" applyFont="1" applyFill="1" applyBorder="1" applyAlignment="1" applyProtection="1">
      <alignment horizontal="center" vertical="center"/>
      <protection locked="0"/>
    </xf>
    <xf numFmtId="0" fontId="11" fillId="24" borderId="22" xfId="0" applyFont="1" applyFill="1" applyBorder="1" applyAlignment="1">
      <alignment horizontal="center" vertical="center"/>
    </xf>
    <xf numFmtId="0" fontId="16" fillId="24" borderId="12" xfId="0" applyFont="1" applyFill="1" applyBorder="1" applyAlignment="1" applyProtection="1">
      <alignment horizontal="center" vertical="center" wrapText="1"/>
      <protection locked="0"/>
    </xf>
    <xf numFmtId="0" fontId="16" fillId="24" borderId="38" xfId="0" applyFont="1" applyFill="1" applyBorder="1" applyAlignment="1" applyProtection="1">
      <alignment horizontal="center" vertical="center" wrapText="1"/>
      <protection locked="0"/>
    </xf>
    <xf numFmtId="0" fontId="16" fillId="24" borderId="39" xfId="0" applyFont="1" applyFill="1" applyBorder="1" applyAlignment="1" applyProtection="1">
      <alignment horizontal="center" vertical="center" wrapText="1"/>
      <protection locked="0"/>
    </xf>
    <xf numFmtId="0" fontId="16" fillId="24" borderId="30" xfId="0" applyFont="1" applyFill="1" applyBorder="1" applyAlignment="1" applyProtection="1">
      <alignment horizontal="center" vertical="center" wrapText="1"/>
      <protection locked="0"/>
    </xf>
    <xf numFmtId="0" fontId="16" fillId="24" borderId="31" xfId="0" applyFont="1" applyFill="1" applyBorder="1" applyAlignment="1" applyProtection="1">
      <alignment horizontal="center" vertical="center" wrapText="1"/>
      <protection locked="0"/>
    </xf>
    <xf numFmtId="0" fontId="16" fillId="24" borderId="11" xfId="0" applyFont="1" applyFill="1" applyBorder="1" applyAlignment="1" applyProtection="1">
      <alignment horizontal="center" vertical="center" wrapText="1"/>
      <protection locked="0"/>
    </xf>
    <xf numFmtId="0" fontId="16" fillId="24" borderId="40" xfId="0" applyFont="1" applyFill="1" applyBorder="1" applyAlignment="1" applyProtection="1">
      <alignment horizontal="center" vertical="center" wrapText="1"/>
      <protection locked="0"/>
    </xf>
    <xf numFmtId="0" fontId="16" fillId="24" borderId="4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8" fillId="24" borderId="0" xfId="0" applyFont="1" applyFill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center" wrapText="1"/>
    </xf>
    <xf numFmtId="0" fontId="16" fillId="24" borderId="32" xfId="0" applyFont="1" applyFill="1" applyBorder="1" applyAlignment="1" applyProtection="1">
      <alignment horizontal="center" vertical="center" wrapText="1"/>
      <protection locked="0"/>
    </xf>
    <xf numFmtId="0" fontId="16" fillId="24" borderId="33" xfId="0" applyFont="1" applyFill="1" applyBorder="1" applyAlignment="1" applyProtection="1">
      <alignment horizontal="center" vertical="center" wrapText="1"/>
      <protection locked="0"/>
    </xf>
    <xf numFmtId="0" fontId="16" fillId="24" borderId="42" xfId="0" applyFont="1" applyFill="1" applyBorder="1" applyAlignment="1" applyProtection="1">
      <alignment horizontal="center" vertical="center" wrapText="1"/>
      <protection locked="0"/>
    </xf>
    <xf numFmtId="0" fontId="16" fillId="24" borderId="43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19050</xdr:rowOff>
    </xdr:from>
    <xdr:to>
      <xdr:col>10</xdr:col>
      <xdr:colOff>66675</xdr:colOff>
      <xdr:row>1</xdr:row>
      <xdr:rowOff>619125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1825" y="1905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81</xdr:row>
      <xdr:rowOff>0</xdr:rowOff>
    </xdr:from>
    <xdr:to>
      <xdr:col>11</xdr:col>
      <xdr:colOff>-2147483648</xdr:colOff>
      <xdr:row>85</xdr:row>
      <xdr:rowOff>314325</xdr:rowOff>
    </xdr:to>
    <xdr:pic>
      <xdr:nvPicPr>
        <xdr:cNvPr id="2" name="Рисунок 3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56025" y="43795950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2019300</xdr:colOff>
      <xdr:row>75</xdr:row>
      <xdr:rowOff>190500</xdr:rowOff>
    </xdr:from>
    <xdr:to>
      <xdr:col>8</xdr:col>
      <xdr:colOff>790575</xdr:colOff>
      <xdr:row>76</xdr:row>
      <xdr:rowOff>381000</xdr:rowOff>
    </xdr:to>
    <xdr:pic>
      <xdr:nvPicPr>
        <xdr:cNvPr id="3" name="Рисунок 4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40575" y="40671750"/>
          <a:ext cx="6772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190500</xdr:rowOff>
    </xdr:from>
    <xdr:to>
      <xdr:col>6</xdr:col>
      <xdr:colOff>409575</xdr:colOff>
      <xdr:row>1</xdr:row>
      <xdr:rowOff>695325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90500"/>
          <a:ext cx="23383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7030A0"/>
    <pageSetUpPr fitToPage="1"/>
  </sheetPr>
  <dimension ref="A1:IV102"/>
  <sheetViews>
    <sheetView tabSelected="1" zoomScale="40" zoomScaleNormal="40" zoomScalePageLayoutView="75" workbookViewId="0" topLeftCell="A1">
      <selection activeCell="A3" sqref="A3:K3"/>
    </sheetView>
  </sheetViews>
  <sheetFormatPr defaultColWidth="9.140625" defaultRowHeight="12.75"/>
  <cols>
    <col min="1" max="1" width="16.28125" style="4" customWidth="1"/>
    <col min="2" max="2" width="84.00390625" style="4" customWidth="1"/>
    <col min="3" max="3" width="95.8515625" style="4" customWidth="1"/>
    <col min="4" max="4" width="71.140625" style="4" customWidth="1"/>
    <col min="5" max="5" width="48.28125" style="4" customWidth="1"/>
    <col min="6" max="6" width="32.57421875" style="4" customWidth="1"/>
    <col min="7" max="7" width="25.28125" style="4" customWidth="1"/>
    <col min="8" max="8" width="13.8515625" style="4" customWidth="1"/>
    <col min="9" max="9" width="25.28125" style="4" customWidth="1"/>
    <col min="10" max="10" width="13.8515625" style="4" customWidth="1"/>
    <col min="11" max="11" width="10.85156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99"/>
      <c r="M1" s="7"/>
      <c r="N1" s="2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72.5" customHeight="1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0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00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7.5" customHeight="1">
      <c r="A4" s="101" t="s">
        <v>57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0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4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90" t="s">
        <v>32</v>
      </c>
      <c r="H6" s="90"/>
      <c r="I6" s="90" t="s">
        <v>33</v>
      </c>
      <c r="J6" s="90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94" t="s">
        <v>18</v>
      </c>
      <c r="B7" s="94" t="s">
        <v>20</v>
      </c>
      <c r="C7" s="94" t="s">
        <v>27</v>
      </c>
      <c r="D7" s="94" t="s">
        <v>28</v>
      </c>
      <c r="E7" s="94" t="s">
        <v>29</v>
      </c>
      <c r="F7" s="104" t="s">
        <v>0</v>
      </c>
      <c r="G7" s="96" t="s">
        <v>26</v>
      </c>
      <c r="H7" s="91" t="s">
        <v>25</v>
      </c>
      <c r="I7" s="96" t="s">
        <v>26</v>
      </c>
      <c r="J7" s="91" t="s">
        <v>25</v>
      </c>
      <c r="K7" s="106" t="s">
        <v>22</v>
      </c>
      <c r="L7" s="108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103"/>
      <c r="B8" s="103"/>
      <c r="C8" s="95"/>
      <c r="D8" s="95"/>
      <c r="E8" s="95"/>
      <c r="F8" s="105"/>
      <c r="G8" s="97"/>
      <c r="H8" s="92"/>
      <c r="I8" s="97"/>
      <c r="J8" s="92"/>
      <c r="K8" s="107"/>
      <c r="L8" s="109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35.25" customHeight="1" thickBot="1">
      <c r="A9" s="103"/>
      <c r="B9" s="103"/>
      <c r="C9" s="95"/>
      <c r="D9" s="95"/>
      <c r="E9" s="95"/>
      <c r="F9" s="105"/>
      <c r="G9" s="98"/>
      <c r="H9" s="93"/>
      <c r="I9" s="98"/>
      <c r="J9" s="93"/>
      <c r="K9" s="107"/>
      <c r="L9" s="110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34.5">
      <c r="A10" s="78">
        <v>1</v>
      </c>
      <c r="B10" s="81" t="s">
        <v>44</v>
      </c>
      <c r="C10" s="84" t="s">
        <v>45</v>
      </c>
      <c r="D10" s="63" t="s">
        <v>98</v>
      </c>
      <c r="E10" s="66" t="s">
        <v>65</v>
      </c>
      <c r="F10" s="51">
        <v>655</v>
      </c>
      <c r="G10" s="54">
        <v>3</v>
      </c>
      <c r="H10" s="51">
        <v>40</v>
      </c>
      <c r="I10" s="54">
        <v>20</v>
      </c>
      <c r="J10" s="51">
        <v>21</v>
      </c>
      <c r="K10" s="87">
        <v>307</v>
      </c>
      <c r="L10" s="24" t="e">
        <f>#REF!+#REF!</f>
        <v>#REF!</v>
      </c>
      <c r="M10" s="25"/>
      <c r="N10" s="26"/>
      <c r="O10" s="25" t="e">
        <f>IF(#REF!=1,25,0)</f>
        <v>#REF!</v>
      </c>
      <c r="P10" s="25" t="e">
        <f>IF(#REF!=2,22,0)</f>
        <v>#REF!</v>
      </c>
      <c r="Q10" s="25" t="e">
        <f>IF(#REF!=3,20,0)</f>
        <v>#REF!</v>
      </c>
      <c r="R10" s="25" t="e">
        <f>IF(#REF!=4,18,0)</f>
        <v>#REF!</v>
      </c>
      <c r="S10" s="25" t="e">
        <f>IF(#REF!=5,16,0)</f>
        <v>#REF!</v>
      </c>
      <c r="T10" s="25" t="e">
        <f>IF(#REF!=6,15,0)</f>
        <v>#REF!</v>
      </c>
      <c r="U10" s="25" t="e">
        <f>IF(#REF!=7,14,0)</f>
        <v>#REF!</v>
      </c>
      <c r="V10" s="25" t="e">
        <f>IF(#REF!=8,13,0)</f>
        <v>#REF!</v>
      </c>
      <c r="W10" s="25" t="e">
        <f>IF(#REF!=9,12,0)</f>
        <v>#REF!</v>
      </c>
      <c r="X10" s="25" t="e">
        <f>IF(#REF!=10,11,0)</f>
        <v>#REF!</v>
      </c>
      <c r="Y10" s="25" t="e">
        <f>IF(#REF!=11,10,0)</f>
        <v>#REF!</v>
      </c>
      <c r="Z10" s="25" t="e">
        <f>IF(#REF!=12,9,0)</f>
        <v>#REF!</v>
      </c>
      <c r="AA10" s="25" t="e">
        <f>IF(#REF!=13,8,0)</f>
        <v>#REF!</v>
      </c>
      <c r="AB10" s="25" t="e">
        <f>IF(#REF!=14,7,0)</f>
        <v>#REF!</v>
      </c>
      <c r="AC10" s="25" t="e">
        <f>IF(#REF!=15,6,0)</f>
        <v>#REF!</v>
      </c>
      <c r="AD10" s="25" t="e">
        <f>IF(#REF!=16,5,0)</f>
        <v>#REF!</v>
      </c>
      <c r="AE10" s="25" t="e">
        <f>IF(#REF!=17,4,0)</f>
        <v>#REF!</v>
      </c>
      <c r="AF10" s="25" t="e">
        <f>IF(#REF!=18,3,0)</f>
        <v>#REF!</v>
      </c>
      <c r="AG10" s="25" t="e">
        <f>IF(#REF!=19,2,0)</f>
        <v>#REF!</v>
      </c>
      <c r="AH10" s="25" t="e">
        <f>IF(#REF!=20,1,0)</f>
        <v>#REF!</v>
      </c>
      <c r="AI10" s="25" t="e">
        <f>IF(#REF!&gt;20,0,0)</f>
        <v>#REF!</v>
      </c>
      <c r="AJ10" s="25" t="e">
        <f>IF(#REF!="сх",0,0)</f>
        <v>#REF!</v>
      </c>
      <c r="AK10" s="25" t="e">
        <f>SUM(O10:AI10)</f>
        <v>#REF!</v>
      </c>
      <c r="AL10" s="25" t="e">
        <f>IF(#REF!=1,25,0)</f>
        <v>#REF!</v>
      </c>
      <c r="AM10" s="25" t="e">
        <f>IF(#REF!=2,22,0)</f>
        <v>#REF!</v>
      </c>
      <c r="AN10" s="25" t="e">
        <f>IF(#REF!=3,20,0)</f>
        <v>#REF!</v>
      </c>
      <c r="AO10" s="25" t="e">
        <f>IF(#REF!=4,18,0)</f>
        <v>#REF!</v>
      </c>
      <c r="AP10" s="25" t="e">
        <f>IF(#REF!=5,16,0)</f>
        <v>#REF!</v>
      </c>
      <c r="AQ10" s="25" t="e">
        <f>IF(#REF!=6,15,0)</f>
        <v>#REF!</v>
      </c>
      <c r="AR10" s="25" t="e">
        <f>IF(#REF!=7,14,0)</f>
        <v>#REF!</v>
      </c>
      <c r="AS10" s="25" t="e">
        <f>IF(#REF!=8,13,0)</f>
        <v>#REF!</v>
      </c>
      <c r="AT10" s="25" t="e">
        <f>IF(#REF!=9,12,0)</f>
        <v>#REF!</v>
      </c>
      <c r="AU10" s="25" t="e">
        <f>IF(#REF!=10,11,0)</f>
        <v>#REF!</v>
      </c>
      <c r="AV10" s="25" t="e">
        <f>IF(#REF!=11,10,0)</f>
        <v>#REF!</v>
      </c>
      <c r="AW10" s="25" t="e">
        <f>IF(#REF!=12,9,0)</f>
        <v>#REF!</v>
      </c>
      <c r="AX10" s="25" t="e">
        <f>IF(#REF!=13,8,0)</f>
        <v>#REF!</v>
      </c>
      <c r="AY10" s="25" t="e">
        <f>IF(#REF!=14,7,0)</f>
        <v>#REF!</v>
      </c>
      <c r="AZ10" s="25" t="e">
        <f>IF(#REF!=15,6,0)</f>
        <v>#REF!</v>
      </c>
      <c r="BA10" s="25" t="e">
        <f>IF(#REF!=16,5,0)</f>
        <v>#REF!</v>
      </c>
      <c r="BB10" s="25" t="e">
        <f>IF(#REF!=17,4,0)</f>
        <v>#REF!</v>
      </c>
      <c r="BC10" s="25" t="e">
        <f>IF(#REF!=18,3,0)</f>
        <v>#REF!</v>
      </c>
      <c r="BD10" s="25" t="e">
        <f>IF(#REF!=19,2,0)</f>
        <v>#REF!</v>
      </c>
      <c r="BE10" s="25" t="e">
        <f>IF(#REF!=20,1,0)</f>
        <v>#REF!</v>
      </c>
      <c r="BF10" s="25" t="e">
        <f>IF(#REF!&gt;20,0,0)</f>
        <v>#REF!</v>
      </c>
      <c r="BG10" s="25" t="e">
        <f>IF(#REF!="сх",0,0)</f>
        <v>#REF!</v>
      </c>
      <c r="BH10" s="25" t="e">
        <f>SUM(AL10:BF10)</f>
        <v>#REF!</v>
      </c>
      <c r="BI10" s="25" t="e">
        <f>IF(#REF!=1,45,0)</f>
        <v>#REF!</v>
      </c>
      <c r="BJ10" s="25" t="e">
        <f>IF(#REF!=2,42,0)</f>
        <v>#REF!</v>
      </c>
      <c r="BK10" s="25" t="e">
        <f>IF(#REF!=3,40,0)</f>
        <v>#REF!</v>
      </c>
      <c r="BL10" s="25" t="e">
        <f>IF(#REF!=4,38,0)</f>
        <v>#REF!</v>
      </c>
      <c r="BM10" s="25" t="e">
        <f>IF(#REF!=5,36,0)</f>
        <v>#REF!</v>
      </c>
      <c r="BN10" s="25" t="e">
        <f>IF(#REF!=6,35,0)</f>
        <v>#REF!</v>
      </c>
      <c r="BO10" s="25" t="e">
        <f>IF(#REF!=7,34,0)</f>
        <v>#REF!</v>
      </c>
      <c r="BP10" s="25" t="e">
        <f>IF(#REF!=8,33,0)</f>
        <v>#REF!</v>
      </c>
      <c r="BQ10" s="25" t="e">
        <f>IF(#REF!=9,32,0)</f>
        <v>#REF!</v>
      </c>
      <c r="BR10" s="25" t="e">
        <f>IF(#REF!=10,31,0)</f>
        <v>#REF!</v>
      </c>
      <c r="BS10" s="25" t="e">
        <f>IF(#REF!=11,30,0)</f>
        <v>#REF!</v>
      </c>
      <c r="BT10" s="25" t="e">
        <f>IF(#REF!=12,29,0)</f>
        <v>#REF!</v>
      </c>
      <c r="BU10" s="25" t="e">
        <f>IF(#REF!=13,28,0)</f>
        <v>#REF!</v>
      </c>
      <c r="BV10" s="25" t="e">
        <f>IF(#REF!=14,27,0)</f>
        <v>#REF!</v>
      </c>
      <c r="BW10" s="25" t="e">
        <f>IF(#REF!=15,26,0)</f>
        <v>#REF!</v>
      </c>
      <c r="BX10" s="25" t="e">
        <f>IF(#REF!=16,25,0)</f>
        <v>#REF!</v>
      </c>
      <c r="BY10" s="25" t="e">
        <f>IF(#REF!=17,24,0)</f>
        <v>#REF!</v>
      </c>
      <c r="BZ10" s="25" t="e">
        <f>IF(#REF!=18,23,0)</f>
        <v>#REF!</v>
      </c>
      <c r="CA10" s="25" t="e">
        <f>IF(#REF!=19,22,0)</f>
        <v>#REF!</v>
      </c>
      <c r="CB10" s="25" t="e">
        <f>IF(#REF!=20,21,0)</f>
        <v>#REF!</v>
      </c>
      <c r="CC10" s="25" t="e">
        <f>IF(#REF!=21,20,0)</f>
        <v>#REF!</v>
      </c>
      <c r="CD10" s="25" t="e">
        <f>IF(#REF!=22,19,0)</f>
        <v>#REF!</v>
      </c>
      <c r="CE10" s="25" t="e">
        <f>IF(#REF!=23,18,0)</f>
        <v>#REF!</v>
      </c>
      <c r="CF10" s="25" t="e">
        <f>IF(#REF!=24,17,0)</f>
        <v>#REF!</v>
      </c>
      <c r="CG10" s="25" t="e">
        <f>IF(#REF!=25,16,0)</f>
        <v>#REF!</v>
      </c>
      <c r="CH10" s="25" t="e">
        <f>IF(#REF!=26,15,0)</f>
        <v>#REF!</v>
      </c>
      <c r="CI10" s="25" t="e">
        <f>IF(#REF!=27,14,0)</f>
        <v>#REF!</v>
      </c>
      <c r="CJ10" s="25" t="e">
        <f>IF(#REF!=28,13,0)</f>
        <v>#REF!</v>
      </c>
      <c r="CK10" s="25" t="e">
        <f>IF(#REF!=29,12,0)</f>
        <v>#REF!</v>
      </c>
      <c r="CL10" s="25" t="e">
        <f>IF(#REF!=30,11,0)</f>
        <v>#REF!</v>
      </c>
      <c r="CM10" s="25" t="e">
        <f>IF(#REF!=31,10,0)</f>
        <v>#REF!</v>
      </c>
      <c r="CN10" s="25" t="e">
        <f>IF(#REF!=32,9,0)</f>
        <v>#REF!</v>
      </c>
      <c r="CO10" s="25" t="e">
        <f>IF(#REF!=33,8,0)</f>
        <v>#REF!</v>
      </c>
      <c r="CP10" s="25" t="e">
        <f>IF(#REF!=34,7,0)</f>
        <v>#REF!</v>
      </c>
      <c r="CQ10" s="25" t="e">
        <f>IF(#REF!=35,6,0)</f>
        <v>#REF!</v>
      </c>
      <c r="CR10" s="25" t="e">
        <f>IF(#REF!=36,5,0)</f>
        <v>#REF!</v>
      </c>
      <c r="CS10" s="25" t="e">
        <f>IF(#REF!=37,4,0)</f>
        <v>#REF!</v>
      </c>
      <c r="CT10" s="25" t="e">
        <f>IF(#REF!=38,3,0)</f>
        <v>#REF!</v>
      </c>
      <c r="CU10" s="25" t="e">
        <f>IF(#REF!=39,2,0)</f>
        <v>#REF!</v>
      </c>
      <c r="CV10" s="25" t="e">
        <f>IF(#REF!=40,1,0)</f>
        <v>#REF!</v>
      </c>
      <c r="CW10" s="25" t="e">
        <f>IF(#REF!&gt;20,0,0)</f>
        <v>#REF!</v>
      </c>
      <c r="CX10" s="25" t="e">
        <f>IF(#REF!="сх",0,0)</f>
        <v>#REF!</v>
      </c>
      <c r="CY10" s="25" t="e">
        <f>SUM(BI10:CX10)</f>
        <v>#REF!</v>
      </c>
      <c r="CZ10" s="25" t="e">
        <f>IF(#REF!=1,45,0)</f>
        <v>#REF!</v>
      </c>
      <c r="DA10" s="25" t="e">
        <f>IF(#REF!=2,42,0)</f>
        <v>#REF!</v>
      </c>
      <c r="DB10" s="25" t="e">
        <f>IF(#REF!=3,40,0)</f>
        <v>#REF!</v>
      </c>
      <c r="DC10" s="25" t="e">
        <f>IF(#REF!=4,38,0)</f>
        <v>#REF!</v>
      </c>
      <c r="DD10" s="25" t="e">
        <f>IF(#REF!=5,36,0)</f>
        <v>#REF!</v>
      </c>
      <c r="DE10" s="25" t="e">
        <f>IF(#REF!=6,35,0)</f>
        <v>#REF!</v>
      </c>
      <c r="DF10" s="25" t="e">
        <f>IF(#REF!=7,34,0)</f>
        <v>#REF!</v>
      </c>
      <c r="DG10" s="25" t="e">
        <f>IF(#REF!=8,33,0)</f>
        <v>#REF!</v>
      </c>
      <c r="DH10" s="25" t="e">
        <f>IF(#REF!=9,32,0)</f>
        <v>#REF!</v>
      </c>
      <c r="DI10" s="25" t="e">
        <f>IF(#REF!=10,31,0)</f>
        <v>#REF!</v>
      </c>
      <c r="DJ10" s="25" t="e">
        <f>IF(#REF!=11,30,0)</f>
        <v>#REF!</v>
      </c>
      <c r="DK10" s="25" t="e">
        <f>IF(#REF!=12,29,0)</f>
        <v>#REF!</v>
      </c>
      <c r="DL10" s="25" t="e">
        <f>IF(#REF!=13,28,0)</f>
        <v>#REF!</v>
      </c>
      <c r="DM10" s="25" t="e">
        <f>IF(#REF!=14,27,0)</f>
        <v>#REF!</v>
      </c>
      <c r="DN10" s="25" t="e">
        <f>IF(#REF!=15,26,0)</f>
        <v>#REF!</v>
      </c>
      <c r="DO10" s="25" t="e">
        <f>IF(#REF!=16,25,0)</f>
        <v>#REF!</v>
      </c>
      <c r="DP10" s="25" t="e">
        <f>IF(#REF!=17,24,0)</f>
        <v>#REF!</v>
      </c>
      <c r="DQ10" s="25" t="e">
        <f>IF(#REF!=18,23,0)</f>
        <v>#REF!</v>
      </c>
      <c r="DR10" s="25" t="e">
        <f>IF(#REF!=19,22,0)</f>
        <v>#REF!</v>
      </c>
      <c r="DS10" s="25" t="e">
        <f>IF(#REF!=20,21,0)</f>
        <v>#REF!</v>
      </c>
      <c r="DT10" s="25" t="e">
        <f>IF(#REF!=21,20,0)</f>
        <v>#REF!</v>
      </c>
      <c r="DU10" s="25" t="e">
        <f>IF(#REF!=22,19,0)</f>
        <v>#REF!</v>
      </c>
      <c r="DV10" s="25" t="e">
        <f>IF(#REF!=23,18,0)</f>
        <v>#REF!</v>
      </c>
      <c r="DW10" s="25" t="e">
        <f>IF(#REF!=24,17,0)</f>
        <v>#REF!</v>
      </c>
      <c r="DX10" s="25" t="e">
        <f>IF(#REF!=25,16,0)</f>
        <v>#REF!</v>
      </c>
      <c r="DY10" s="25" t="e">
        <f>IF(#REF!=26,15,0)</f>
        <v>#REF!</v>
      </c>
      <c r="DZ10" s="25" t="e">
        <f>IF(#REF!=27,14,0)</f>
        <v>#REF!</v>
      </c>
      <c r="EA10" s="25" t="e">
        <f>IF(#REF!=28,13,0)</f>
        <v>#REF!</v>
      </c>
      <c r="EB10" s="25" t="e">
        <f>IF(#REF!=29,12,0)</f>
        <v>#REF!</v>
      </c>
      <c r="EC10" s="25" t="e">
        <f>IF(#REF!=30,11,0)</f>
        <v>#REF!</v>
      </c>
      <c r="ED10" s="25" t="e">
        <f>IF(#REF!=31,10,0)</f>
        <v>#REF!</v>
      </c>
      <c r="EE10" s="25" t="e">
        <f>IF(#REF!=32,9,0)</f>
        <v>#REF!</v>
      </c>
      <c r="EF10" s="25" t="e">
        <f>IF(#REF!=33,8,0)</f>
        <v>#REF!</v>
      </c>
      <c r="EG10" s="25" t="e">
        <f>IF(#REF!=34,7,0)</f>
        <v>#REF!</v>
      </c>
      <c r="EH10" s="25" t="e">
        <f>IF(#REF!=35,6,0)</f>
        <v>#REF!</v>
      </c>
      <c r="EI10" s="25" t="e">
        <f>IF(#REF!=36,5,0)</f>
        <v>#REF!</v>
      </c>
      <c r="EJ10" s="25" t="e">
        <f>IF(#REF!=37,4,0)</f>
        <v>#REF!</v>
      </c>
      <c r="EK10" s="25" t="e">
        <f>IF(#REF!=38,3,0)</f>
        <v>#REF!</v>
      </c>
      <c r="EL10" s="25" t="e">
        <f>IF(#REF!=39,2,0)</f>
        <v>#REF!</v>
      </c>
      <c r="EM10" s="25" t="e">
        <f>IF(#REF!=40,1,0)</f>
        <v>#REF!</v>
      </c>
      <c r="EN10" s="25" t="e">
        <f>IF(#REF!&gt;20,0,0)</f>
        <v>#REF!</v>
      </c>
      <c r="EO10" s="25" t="e">
        <f>IF(#REF!="сх",0,0)</f>
        <v>#REF!</v>
      </c>
      <c r="EP10" s="25" t="e">
        <f>SUM(CZ10:EO10)</f>
        <v>#REF!</v>
      </c>
      <c r="EQ10" s="25"/>
      <c r="ER10" s="25" t="e">
        <f>IF(#REF!="сх","ноль",IF(#REF!&gt;0,#REF!,"Ноль"))</f>
        <v>#REF!</v>
      </c>
      <c r="ES10" s="25" t="e">
        <f>IF(#REF!="сх","ноль",IF(#REF!&gt;0,#REF!,"Ноль"))</f>
        <v>#REF!</v>
      </c>
      <c r="ET10" s="25"/>
      <c r="EU10" s="25" t="e">
        <f>MIN(ER10,ES10)</f>
        <v>#REF!</v>
      </c>
      <c r="EV10" s="25" t="e">
        <f>IF(K10=#REF!,IF(#REF!&lt;#REF!,#REF!,EZ10),#REF!)</f>
        <v>#REF!</v>
      </c>
      <c r="EW10" s="25" t="e">
        <f>IF(K10=#REF!,IF(#REF!&lt;#REF!,0,1))</f>
        <v>#REF!</v>
      </c>
      <c r="EX10" s="25" t="e">
        <f>IF(AND(EU10&gt;=21,EU10&lt;&gt;0),EU10,IF(K10&lt;#REF!,"СТОП",EV10+EW10))</f>
        <v>#REF!</v>
      </c>
      <c r="EY10" s="25"/>
      <c r="EZ10" s="25">
        <v>15</v>
      </c>
      <c r="FA10" s="25">
        <v>16</v>
      </c>
      <c r="FB10" s="25"/>
      <c r="FC10" s="27" t="e">
        <f>IF(#REF!=1,25,0)</f>
        <v>#REF!</v>
      </c>
      <c r="FD10" s="27" t="e">
        <f>IF(#REF!=2,22,0)</f>
        <v>#REF!</v>
      </c>
      <c r="FE10" s="27" t="e">
        <f>IF(#REF!=3,20,0)</f>
        <v>#REF!</v>
      </c>
      <c r="FF10" s="27" t="e">
        <f>IF(#REF!=4,18,0)</f>
        <v>#REF!</v>
      </c>
      <c r="FG10" s="27" t="e">
        <f>IF(#REF!=5,16,0)</f>
        <v>#REF!</v>
      </c>
      <c r="FH10" s="27" t="e">
        <f>IF(#REF!=6,15,0)</f>
        <v>#REF!</v>
      </c>
      <c r="FI10" s="27" t="e">
        <f>IF(#REF!=7,14,0)</f>
        <v>#REF!</v>
      </c>
      <c r="FJ10" s="27" t="e">
        <f>IF(#REF!=8,13,0)</f>
        <v>#REF!</v>
      </c>
      <c r="FK10" s="27" t="e">
        <f>IF(#REF!=9,12,0)</f>
        <v>#REF!</v>
      </c>
      <c r="FL10" s="27" t="e">
        <f>IF(#REF!=10,11,0)</f>
        <v>#REF!</v>
      </c>
      <c r="FM10" s="27" t="e">
        <f>IF(#REF!=11,10,0)</f>
        <v>#REF!</v>
      </c>
      <c r="FN10" s="27" t="e">
        <f>IF(#REF!=12,9,0)</f>
        <v>#REF!</v>
      </c>
      <c r="FO10" s="27" t="e">
        <f>IF(#REF!=13,8,0)</f>
        <v>#REF!</v>
      </c>
      <c r="FP10" s="27" t="e">
        <f>IF(#REF!=14,7,0)</f>
        <v>#REF!</v>
      </c>
      <c r="FQ10" s="27" t="e">
        <f>IF(#REF!=15,6,0)</f>
        <v>#REF!</v>
      </c>
      <c r="FR10" s="27" t="e">
        <f>IF(#REF!=16,5,0)</f>
        <v>#REF!</v>
      </c>
      <c r="FS10" s="27" t="e">
        <f>IF(#REF!=17,4,0)</f>
        <v>#REF!</v>
      </c>
      <c r="FT10" s="27" t="e">
        <f>IF(#REF!=18,3,0)</f>
        <v>#REF!</v>
      </c>
      <c r="FU10" s="27" t="e">
        <f>IF(#REF!=19,2,0)</f>
        <v>#REF!</v>
      </c>
      <c r="FV10" s="27" t="e">
        <f>IF(#REF!=20,1,0)</f>
        <v>#REF!</v>
      </c>
      <c r="FW10" s="27" t="e">
        <f>IF(#REF!&gt;20,0,0)</f>
        <v>#REF!</v>
      </c>
      <c r="FX10" s="27" t="e">
        <f>IF(#REF!="сх",0,0)</f>
        <v>#REF!</v>
      </c>
      <c r="FY10" s="27" t="e">
        <f>SUM(FC10:FX10)</f>
        <v>#REF!</v>
      </c>
      <c r="FZ10" s="27" t="e">
        <f>IF(#REF!=1,25,0)</f>
        <v>#REF!</v>
      </c>
      <c r="GA10" s="27" t="e">
        <f>IF(#REF!=2,22,0)</f>
        <v>#REF!</v>
      </c>
      <c r="GB10" s="27" t="e">
        <f>IF(#REF!=3,20,0)</f>
        <v>#REF!</v>
      </c>
      <c r="GC10" s="27" t="e">
        <f>IF(#REF!=4,18,0)</f>
        <v>#REF!</v>
      </c>
      <c r="GD10" s="27" t="e">
        <f>IF(#REF!=5,16,0)</f>
        <v>#REF!</v>
      </c>
      <c r="GE10" s="27" t="e">
        <f>IF(#REF!=6,15,0)</f>
        <v>#REF!</v>
      </c>
      <c r="GF10" s="27" t="e">
        <f>IF(#REF!=7,14,0)</f>
        <v>#REF!</v>
      </c>
      <c r="GG10" s="27" t="e">
        <f>IF(#REF!=8,13,0)</f>
        <v>#REF!</v>
      </c>
      <c r="GH10" s="27" t="e">
        <f>IF(#REF!=9,12,0)</f>
        <v>#REF!</v>
      </c>
      <c r="GI10" s="27" t="e">
        <f>IF(#REF!=10,11,0)</f>
        <v>#REF!</v>
      </c>
      <c r="GJ10" s="27" t="e">
        <f>IF(#REF!=11,10,0)</f>
        <v>#REF!</v>
      </c>
      <c r="GK10" s="27" t="e">
        <f>IF(#REF!=12,9,0)</f>
        <v>#REF!</v>
      </c>
      <c r="GL10" s="27" t="e">
        <f>IF(#REF!=13,8,0)</f>
        <v>#REF!</v>
      </c>
      <c r="GM10" s="27" t="e">
        <f>IF(#REF!=14,7,0)</f>
        <v>#REF!</v>
      </c>
      <c r="GN10" s="27" t="e">
        <f>IF(#REF!=15,6,0)</f>
        <v>#REF!</v>
      </c>
      <c r="GO10" s="27" t="e">
        <f>IF(#REF!=16,5,0)</f>
        <v>#REF!</v>
      </c>
      <c r="GP10" s="27" t="e">
        <f>IF(#REF!=17,4,0)</f>
        <v>#REF!</v>
      </c>
      <c r="GQ10" s="27" t="e">
        <f>IF(#REF!=18,3,0)</f>
        <v>#REF!</v>
      </c>
      <c r="GR10" s="27" t="e">
        <f>IF(#REF!=19,2,0)</f>
        <v>#REF!</v>
      </c>
      <c r="GS10" s="27" t="e">
        <f>IF(#REF!=20,1,0)</f>
        <v>#REF!</v>
      </c>
      <c r="GT10" s="27" t="e">
        <f>IF(#REF!&gt;20,0,0)</f>
        <v>#REF!</v>
      </c>
      <c r="GU10" s="27" t="e">
        <f>IF(#REF!="сх",0,0)</f>
        <v>#REF!</v>
      </c>
      <c r="GV10" s="27" t="e">
        <f>SUM(FZ10:GU10)</f>
        <v>#REF!</v>
      </c>
      <c r="GW10" s="27" t="e">
        <f>IF(#REF!=1,100,0)</f>
        <v>#REF!</v>
      </c>
      <c r="GX10" s="27" t="e">
        <f>IF(#REF!=2,98,0)</f>
        <v>#REF!</v>
      </c>
      <c r="GY10" s="27" t="e">
        <f>IF(#REF!=3,95,0)</f>
        <v>#REF!</v>
      </c>
      <c r="GZ10" s="27" t="e">
        <f>IF(#REF!=4,93,0)</f>
        <v>#REF!</v>
      </c>
      <c r="HA10" s="27" t="e">
        <f>IF(#REF!=5,90,0)</f>
        <v>#REF!</v>
      </c>
      <c r="HB10" s="27" t="e">
        <f>IF(#REF!=6,88,0)</f>
        <v>#REF!</v>
      </c>
      <c r="HC10" s="27" t="e">
        <f>IF(#REF!=7,85,0)</f>
        <v>#REF!</v>
      </c>
      <c r="HD10" s="27" t="e">
        <f>IF(#REF!=8,83,0)</f>
        <v>#REF!</v>
      </c>
      <c r="HE10" s="27" t="e">
        <f>IF(#REF!=9,80,0)</f>
        <v>#REF!</v>
      </c>
      <c r="HF10" s="27" t="e">
        <f>IF(#REF!=10,78,0)</f>
        <v>#REF!</v>
      </c>
      <c r="HG10" s="27" t="e">
        <f>IF(#REF!=11,75,0)</f>
        <v>#REF!</v>
      </c>
      <c r="HH10" s="27" t="e">
        <f>IF(#REF!=12,73,0)</f>
        <v>#REF!</v>
      </c>
      <c r="HI10" s="27" t="e">
        <f>IF(#REF!=13,70,0)</f>
        <v>#REF!</v>
      </c>
      <c r="HJ10" s="27" t="e">
        <f>IF(#REF!=14,68,0)</f>
        <v>#REF!</v>
      </c>
      <c r="HK10" s="27" t="e">
        <f>IF(#REF!=15,65,0)</f>
        <v>#REF!</v>
      </c>
      <c r="HL10" s="27" t="e">
        <f>IF(#REF!=16,63,0)</f>
        <v>#REF!</v>
      </c>
      <c r="HM10" s="27" t="e">
        <f>IF(#REF!=17,60,0)</f>
        <v>#REF!</v>
      </c>
      <c r="HN10" s="27" t="e">
        <f>IF(#REF!=18,58,0)</f>
        <v>#REF!</v>
      </c>
      <c r="HO10" s="27" t="e">
        <f>IF(#REF!=19,55,0)</f>
        <v>#REF!</v>
      </c>
      <c r="HP10" s="27" t="e">
        <f>IF(#REF!=20,53,0)</f>
        <v>#REF!</v>
      </c>
      <c r="HQ10" s="27" t="e">
        <f>IF(#REF!&gt;20,0,0)</f>
        <v>#REF!</v>
      </c>
      <c r="HR10" s="27" t="e">
        <f>IF(#REF!="сх",0,0)</f>
        <v>#REF!</v>
      </c>
      <c r="HS10" s="27" t="e">
        <f>SUM(GW10:HR10)</f>
        <v>#REF!</v>
      </c>
      <c r="HT10" s="27" t="e">
        <f>IF(#REF!=1,100,0)</f>
        <v>#REF!</v>
      </c>
      <c r="HU10" s="27" t="e">
        <f>IF(#REF!=2,98,0)</f>
        <v>#REF!</v>
      </c>
      <c r="HV10" s="27" t="e">
        <f>IF(#REF!=3,95,0)</f>
        <v>#REF!</v>
      </c>
      <c r="HW10" s="27" t="e">
        <f>IF(#REF!=4,93,0)</f>
        <v>#REF!</v>
      </c>
      <c r="HX10" s="27" t="e">
        <f>IF(#REF!=5,90,0)</f>
        <v>#REF!</v>
      </c>
      <c r="HY10" s="27" t="e">
        <f>IF(#REF!=6,88,0)</f>
        <v>#REF!</v>
      </c>
      <c r="HZ10" s="27" t="e">
        <f>IF(#REF!=7,85,0)</f>
        <v>#REF!</v>
      </c>
      <c r="IA10" s="27" t="e">
        <f>IF(#REF!=8,83,0)</f>
        <v>#REF!</v>
      </c>
      <c r="IB10" s="27" t="e">
        <f>IF(#REF!=9,80,0)</f>
        <v>#REF!</v>
      </c>
      <c r="IC10" s="27" t="e">
        <f>IF(#REF!=10,78,0)</f>
        <v>#REF!</v>
      </c>
      <c r="ID10" s="27" t="e">
        <f>IF(#REF!=11,75,0)</f>
        <v>#REF!</v>
      </c>
      <c r="IE10" s="27" t="e">
        <f>IF(#REF!=12,73,0)</f>
        <v>#REF!</v>
      </c>
      <c r="IF10" s="27" t="e">
        <f>IF(#REF!=13,70,0)</f>
        <v>#REF!</v>
      </c>
      <c r="IG10" s="27" t="e">
        <f>IF(#REF!=14,68,0)</f>
        <v>#REF!</v>
      </c>
      <c r="IH10" s="27" t="e">
        <f>IF(#REF!=15,65,0)</f>
        <v>#REF!</v>
      </c>
      <c r="II10" s="27" t="e">
        <f>IF(#REF!=16,63,0)</f>
        <v>#REF!</v>
      </c>
      <c r="IJ10" s="27" t="e">
        <f>IF(#REF!=17,60,0)</f>
        <v>#REF!</v>
      </c>
      <c r="IK10" s="27" t="e">
        <f>IF(#REF!=18,58,0)</f>
        <v>#REF!</v>
      </c>
      <c r="IL10" s="27" t="e">
        <f>IF(#REF!=19,55,0)</f>
        <v>#REF!</v>
      </c>
      <c r="IM10" s="27" t="e">
        <f>IF(#REF!=20,53,0)</f>
        <v>#REF!</v>
      </c>
      <c r="IN10" s="27" t="e">
        <f>IF(#REF!&gt;20,0,0)</f>
        <v>#REF!</v>
      </c>
      <c r="IO10" s="27" t="e">
        <f>IF(#REF!="сх",0,0)</f>
        <v>#REF!</v>
      </c>
      <c r="IP10" s="27" t="e">
        <f>SUM(HT10:IO10)</f>
        <v>#REF!</v>
      </c>
      <c r="IQ10" s="25"/>
      <c r="IR10" s="25"/>
      <c r="IS10" s="25"/>
      <c r="IT10" s="25"/>
      <c r="IU10" s="25"/>
      <c r="IV10" s="25"/>
    </row>
    <row r="11" spans="1:256" s="3" customFormat="1" ht="34.5">
      <c r="A11" s="79"/>
      <c r="B11" s="82"/>
      <c r="C11" s="85"/>
      <c r="D11" s="64" t="s">
        <v>47</v>
      </c>
      <c r="E11" s="67" t="s">
        <v>65</v>
      </c>
      <c r="F11" s="69">
        <v>1</v>
      </c>
      <c r="G11" s="73">
        <v>1</v>
      </c>
      <c r="H11" s="74">
        <v>45</v>
      </c>
      <c r="I11" s="73">
        <v>1</v>
      </c>
      <c r="J11" s="74">
        <v>45</v>
      </c>
      <c r="K11" s="88"/>
      <c r="L11" s="24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5"/>
      <c r="IR11" s="25"/>
      <c r="IS11" s="25"/>
      <c r="IT11" s="25"/>
      <c r="IU11" s="25"/>
      <c r="IV11" s="25"/>
    </row>
    <row r="12" spans="1:256" s="3" customFormat="1" ht="34.5">
      <c r="A12" s="79"/>
      <c r="B12" s="82"/>
      <c r="C12" s="85"/>
      <c r="D12" s="64" t="s">
        <v>46</v>
      </c>
      <c r="E12" s="67" t="s">
        <v>30</v>
      </c>
      <c r="F12" s="69">
        <v>655</v>
      </c>
      <c r="G12" s="73">
        <v>4</v>
      </c>
      <c r="H12" s="69">
        <v>38</v>
      </c>
      <c r="I12" s="73">
        <v>1</v>
      </c>
      <c r="J12" s="74">
        <v>45</v>
      </c>
      <c r="K12" s="88"/>
      <c r="L12" s="24" t="e">
        <f>#REF!+#REF!</f>
        <v>#REF!</v>
      </c>
      <c r="M12" s="25"/>
      <c r="N12" s="26"/>
      <c r="O12" s="25" t="e">
        <f>IF(#REF!=1,25,0)</f>
        <v>#REF!</v>
      </c>
      <c r="P12" s="25" t="e">
        <f>IF(#REF!=2,22,0)</f>
        <v>#REF!</v>
      </c>
      <c r="Q12" s="25" t="e">
        <f>IF(#REF!=3,20,0)</f>
        <v>#REF!</v>
      </c>
      <c r="R12" s="25" t="e">
        <f>IF(#REF!=4,18,0)</f>
        <v>#REF!</v>
      </c>
      <c r="S12" s="25" t="e">
        <f>IF(#REF!=5,16,0)</f>
        <v>#REF!</v>
      </c>
      <c r="T12" s="25" t="e">
        <f>IF(#REF!=6,15,0)</f>
        <v>#REF!</v>
      </c>
      <c r="U12" s="25" t="e">
        <f>IF(#REF!=7,14,0)</f>
        <v>#REF!</v>
      </c>
      <c r="V12" s="25" t="e">
        <f>IF(#REF!=8,13,0)</f>
        <v>#REF!</v>
      </c>
      <c r="W12" s="25" t="e">
        <f>IF(#REF!=9,12,0)</f>
        <v>#REF!</v>
      </c>
      <c r="X12" s="25" t="e">
        <f>IF(#REF!=10,11,0)</f>
        <v>#REF!</v>
      </c>
      <c r="Y12" s="25" t="e">
        <f>IF(#REF!=11,10,0)</f>
        <v>#REF!</v>
      </c>
      <c r="Z12" s="25" t="e">
        <f>IF(#REF!=12,9,0)</f>
        <v>#REF!</v>
      </c>
      <c r="AA12" s="25" t="e">
        <f>IF(#REF!=13,8,0)</f>
        <v>#REF!</v>
      </c>
      <c r="AB12" s="25" t="e">
        <f>IF(#REF!=14,7,0)</f>
        <v>#REF!</v>
      </c>
      <c r="AC12" s="25" t="e">
        <f>IF(#REF!=15,6,0)</f>
        <v>#REF!</v>
      </c>
      <c r="AD12" s="25" t="e">
        <f>IF(#REF!=16,5,0)</f>
        <v>#REF!</v>
      </c>
      <c r="AE12" s="25" t="e">
        <f>IF(#REF!=17,4,0)</f>
        <v>#REF!</v>
      </c>
      <c r="AF12" s="25" t="e">
        <f>IF(#REF!=18,3,0)</f>
        <v>#REF!</v>
      </c>
      <c r="AG12" s="25" t="e">
        <f>IF(#REF!=19,2,0)</f>
        <v>#REF!</v>
      </c>
      <c r="AH12" s="25" t="e">
        <f>IF(#REF!=20,1,0)</f>
        <v>#REF!</v>
      </c>
      <c r="AI12" s="25" t="e">
        <f>IF(#REF!&gt;20,0,0)</f>
        <v>#REF!</v>
      </c>
      <c r="AJ12" s="25" t="e">
        <f>IF(#REF!="сх",0,0)</f>
        <v>#REF!</v>
      </c>
      <c r="AK12" s="25" t="e">
        <f>SUM(O12:AI12)</f>
        <v>#REF!</v>
      </c>
      <c r="AL12" s="25" t="e">
        <f>IF(#REF!=1,25,0)</f>
        <v>#REF!</v>
      </c>
      <c r="AM12" s="25" t="e">
        <f>IF(#REF!=2,22,0)</f>
        <v>#REF!</v>
      </c>
      <c r="AN12" s="25" t="e">
        <f>IF(#REF!=3,20,0)</f>
        <v>#REF!</v>
      </c>
      <c r="AO12" s="25" t="e">
        <f>IF(#REF!=4,18,0)</f>
        <v>#REF!</v>
      </c>
      <c r="AP12" s="25" t="e">
        <f>IF(#REF!=5,16,0)</f>
        <v>#REF!</v>
      </c>
      <c r="AQ12" s="25" t="e">
        <f>IF(#REF!=6,15,0)</f>
        <v>#REF!</v>
      </c>
      <c r="AR12" s="25" t="e">
        <f>IF(#REF!=7,14,0)</f>
        <v>#REF!</v>
      </c>
      <c r="AS12" s="25" t="e">
        <f>IF(#REF!=8,13,0)</f>
        <v>#REF!</v>
      </c>
      <c r="AT12" s="25" t="e">
        <f>IF(#REF!=9,12,0)</f>
        <v>#REF!</v>
      </c>
      <c r="AU12" s="25" t="e">
        <f>IF(#REF!=10,11,0)</f>
        <v>#REF!</v>
      </c>
      <c r="AV12" s="25" t="e">
        <f>IF(#REF!=11,10,0)</f>
        <v>#REF!</v>
      </c>
      <c r="AW12" s="25" t="e">
        <f>IF(#REF!=12,9,0)</f>
        <v>#REF!</v>
      </c>
      <c r="AX12" s="25" t="e">
        <f>IF(#REF!=13,8,0)</f>
        <v>#REF!</v>
      </c>
      <c r="AY12" s="25" t="e">
        <f>IF(#REF!=14,7,0)</f>
        <v>#REF!</v>
      </c>
      <c r="AZ12" s="25" t="e">
        <f>IF(#REF!=15,6,0)</f>
        <v>#REF!</v>
      </c>
      <c r="BA12" s="25" t="e">
        <f>IF(#REF!=16,5,0)</f>
        <v>#REF!</v>
      </c>
      <c r="BB12" s="25" t="e">
        <f>IF(#REF!=17,4,0)</f>
        <v>#REF!</v>
      </c>
      <c r="BC12" s="25" t="e">
        <f>IF(#REF!=18,3,0)</f>
        <v>#REF!</v>
      </c>
      <c r="BD12" s="25" t="e">
        <f>IF(#REF!=19,2,0)</f>
        <v>#REF!</v>
      </c>
      <c r="BE12" s="25" t="e">
        <f>IF(#REF!=20,1,0)</f>
        <v>#REF!</v>
      </c>
      <c r="BF12" s="25" t="e">
        <f>IF(#REF!&gt;20,0,0)</f>
        <v>#REF!</v>
      </c>
      <c r="BG12" s="25" t="e">
        <f>IF(#REF!="сх",0,0)</f>
        <v>#REF!</v>
      </c>
      <c r="BH12" s="25" t="e">
        <f>SUM(AL12:BF12)</f>
        <v>#REF!</v>
      </c>
      <c r="BI12" s="25" t="e">
        <f>IF(#REF!=1,45,0)</f>
        <v>#REF!</v>
      </c>
      <c r="BJ12" s="25" t="e">
        <f>IF(#REF!=2,42,0)</f>
        <v>#REF!</v>
      </c>
      <c r="BK12" s="25" t="e">
        <f>IF(#REF!=3,40,0)</f>
        <v>#REF!</v>
      </c>
      <c r="BL12" s="25" t="e">
        <f>IF(#REF!=4,38,0)</f>
        <v>#REF!</v>
      </c>
      <c r="BM12" s="25" t="e">
        <f>IF(#REF!=5,36,0)</f>
        <v>#REF!</v>
      </c>
      <c r="BN12" s="25" t="e">
        <f>IF(#REF!=6,35,0)</f>
        <v>#REF!</v>
      </c>
      <c r="BO12" s="25" t="e">
        <f>IF(#REF!=7,34,0)</f>
        <v>#REF!</v>
      </c>
      <c r="BP12" s="25" t="e">
        <f>IF(#REF!=8,33,0)</f>
        <v>#REF!</v>
      </c>
      <c r="BQ12" s="25" t="e">
        <f>IF(#REF!=9,32,0)</f>
        <v>#REF!</v>
      </c>
      <c r="BR12" s="25" t="e">
        <f>IF(#REF!=10,31,0)</f>
        <v>#REF!</v>
      </c>
      <c r="BS12" s="25" t="e">
        <f>IF(#REF!=11,30,0)</f>
        <v>#REF!</v>
      </c>
      <c r="BT12" s="25" t="e">
        <f>IF(#REF!=12,29,0)</f>
        <v>#REF!</v>
      </c>
      <c r="BU12" s="25" t="e">
        <f>IF(#REF!=13,28,0)</f>
        <v>#REF!</v>
      </c>
      <c r="BV12" s="25" t="e">
        <f>IF(#REF!=14,27,0)</f>
        <v>#REF!</v>
      </c>
      <c r="BW12" s="25" t="e">
        <f>IF(#REF!=15,26,0)</f>
        <v>#REF!</v>
      </c>
      <c r="BX12" s="25" t="e">
        <f>IF(#REF!=16,25,0)</f>
        <v>#REF!</v>
      </c>
      <c r="BY12" s="25" t="e">
        <f>IF(#REF!=17,24,0)</f>
        <v>#REF!</v>
      </c>
      <c r="BZ12" s="25" t="e">
        <f>IF(#REF!=18,23,0)</f>
        <v>#REF!</v>
      </c>
      <c r="CA12" s="25" t="e">
        <f>IF(#REF!=19,22,0)</f>
        <v>#REF!</v>
      </c>
      <c r="CB12" s="25" t="e">
        <f>IF(#REF!=20,21,0)</f>
        <v>#REF!</v>
      </c>
      <c r="CC12" s="25" t="e">
        <f>IF(#REF!=21,20,0)</f>
        <v>#REF!</v>
      </c>
      <c r="CD12" s="25" t="e">
        <f>IF(#REF!=22,19,0)</f>
        <v>#REF!</v>
      </c>
      <c r="CE12" s="25" t="e">
        <f>IF(#REF!=23,18,0)</f>
        <v>#REF!</v>
      </c>
      <c r="CF12" s="25" t="e">
        <f>IF(#REF!=24,17,0)</f>
        <v>#REF!</v>
      </c>
      <c r="CG12" s="25" t="e">
        <f>IF(#REF!=25,16,0)</f>
        <v>#REF!</v>
      </c>
      <c r="CH12" s="25" t="e">
        <f>IF(#REF!=26,15,0)</f>
        <v>#REF!</v>
      </c>
      <c r="CI12" s="25" t="e">
        <f>IF(#REF!=27,14,0)</f>
        <v>#REF!</v>
      </c>
      <c r="CJ12" s="25" t="e">
        <f>IF(#REF!=28,13,0)</f>
        <v>#REF!</v>
      </c>
      <c r="CK12" s="25" t="e">
        <f>IF(#REF!=29,12,0)</f>
        <v>#REF!</v>
      </c>
      <c r="CL12" s="25" t="e">
        <f>IF(#REF!=30,11,0)</f>
        <v>#REF!</v>
      </c>
      <c r="CM12" s="25" t="e">
        <f>IF(#REF!=31,10,0)</f>
        <v>#REF!</v>
      </c>
      <c r="CN12" s="25" t="e">
        <f>IF(#REF!=32,9,0)</f>
        <v>#REF!</v>
      </c>
      <c r="CO12" s="25" t="e">
        <f>IF(#REF!=33,8,0)</f>
        <v>#REF!</v>
      </c>
      <c r="CP12" s="25" t="e">
        <f>IF(#REF!=34,7,0)</f>
        <v>#REF!</v>
      </c>
      <c r="CQ12" s="25" t="e">
        <f>IF(#REF!=35,6,0)</f>
        <v>#REF!</v>
      </c>
      <c r="CR12" s="25" t="e">
        <f>IF(#REF!=36,5,0)</f>
        <v>#REF!</v>
      </c>
      <c r="CS12" s="25" t="e">
        <f>IF(#REF!=37,4,0)</f>
        <v>#REF!</v>
      </c>
      <c r="CT12" s="25" t="e">
        <f>IF(#REF!=38,3,0)</f>
        <v>#REF!</v>
      </c>
      <c r="CU12" s="25" t="e">
        <f>IF(#REF!=39,2,0)</f>
        <v>#REF!</v>
      </c>
      <c r="CV12" s="25" t="e">
        <f>IF(#REF!=40,1,0)</f>
        <v>#REF!</v>
      </c>
      <c r="CW12" s="25" t="e">
        <f>IF(#REF!&gt;20,0,0)</f>
        <v>#REF!</v>
      </c>
      <c r="CX12" s="25" t="e">
        <f>IF(#REF!="сх",0,0)</f>
        <v>#REF!</v>
      </c>
      <c r="CY12" s="25" t="e">
        <f>SUM(BI12:CX12)</f>
        <v>#REF!</v>
      </c>
      <c r="CZ12" s="25" t="e">
        <f>IF(#REF!=1,45,0)</f>
        <v>#REF!</v>
      </c>
      <c r="DA12" s="25" t="e">
        <f>IF(#REF!=2,42,0)</f>
        <v>#REF!</v>
      </c>
      <c r="DB12" s="25" t="e">
        <f>IF(#REF!=3,40,0)</f>
        <v>#REF!</v>
      </c>
      <c r="DC12" s="25" t="e">
        <f>IF(#REF!=4,38,0)</f>
        <v>#REF!</v>
      </c>
      <c r="DD12" s="25" t="e">
        <f>IF(#REF!=5,36,0)</f>
        <v>#REF!</v>
      </c>
      <c r="DE12" s="25" t="e">
        <f>IF(#REF!=6,35,0)</f>
        <v>#REF!</v>
      </c>
      <c r="DF12" s="25" t="e">
        <f>IF(#REF!=7,34,0)</f>
        <v>#REF!</v>
      </c>
      <c r="DG12" s="25" t="e">
        <f>IF(#REF!=8,33,0)</f>
        <v>#REF!</v>
      </c>
      <c r="DH12" s="25" t="e">
        <f>IF(#REF!=9,32,0)</f>
        <v>#REF!</v>
      </c>
      <c r="DI12" s="25" t="e">
        <f>IF(#REF!=10,31,0)</f>
        <v>#REF!</v>
      </c>
      <c r="DJ12" s="25" t="e">
        <f>IF(#REF!=11,30,0)</f>
        <v>#REF!</v>
      </c>
      <c r="DK12" s="25" t="e">
        <f>IF(#REF!=12,29,0)</f>
        <v>#REF!</v>
      </c>
      <c r="DL12" s="25" t="e">
        <f>IF(#REF!=13,28,0)</f>
        <v>#REF!</v>
      </c>
      <c r="DM12" s="25" t="e">
        <f>IF(#REF!=14,27,0)</f>
        <v>#REF!</v>
      </c>
      <c r="DN12" s="25" t="e">
        <f>IF(#REF!=15,26,0)</f>
        <v>#REF!</v>
      </c>
      <c r="DO12" s="25" t="e">
        <f>IF(#REF!=16,25,0)</f>
        <v>#REF!</v>
      </c>
      <c r="DP12" s="25" t="e">
        <f>IF(#REF!=17,24,0)</f>
        <v>#REF!</v>
      </c>
      <c r="DQ12" s="25" t="e">
        <f>IF(#REF!=18,23,0)</f>
        <v>#REF!</v>
      </c>
      <c r="DR12" s="25" t="e">
        <f>IF(#REF!=19,22,0)</f>
        <v>#REF!</v>
      </c>
      <c r="DS12" s="25" t="e">
        <f>IF(#REF!=20,21,0)</f>
        <v>#REF!</v>
      </c>
      <c r="DT12" s="25" t="e">
        <f>IF(#REF!=21,20,0)</f>
        <v>#REF!</v>
      </c>
      <c r="DU12" s="25" t="e">
        <f>IF(#REF!=22,19,0)</f>
        <v>#REF!</v>
      </c>
      <c r="DV12" s="25" t="e">
        <f>IF(#REF!=23,18,0)</f>
        <v>#REF!</v>
      </c>
      <c r="DW12" s="25" t="e">
        <f>IF(#REF!=24,17,0)</f>
        <v>#REF!</v>
      </c>
      <c r="DX12" s="25" t="e">
        <f>IF(#REF!=25,16,0)</f>
        <v>#REF!</v>
      </c>
      <c r="DY12" s="25" t="e">
        <f>IF(#REF!=26,15,0)</f>
        <v>#REF!</v>
      </c>
      <c r="DZ12" s="25" t="e">
        <f>IF(#REF!=27,14,0)</f>
        <v>#REF!</v>
      </c>
      <c r="EA12" s="25" t="e">
        <f>IF(#REF!=28,13,0)</f>
        <v>#REF!</v>
      </c>
      <c r="EB12" s="25" t="e">
        <f>IF(#REF!=29,12,0)</f>
        <v>#REF!</v>
      </c>
      <c r="EC12" s="25" t="e">
        <f>IF(#REF!=30,11,0)</f>
        <v>#REF!</v>
      </c>
      <c r="ED12" s="25" t="e">
        <f>IF(#REF!=31,10,0)</f>
        <v>#REF!</v>
      </c>
      <c r="EE12" s="25" t="e">
        <f>IF(#REF!=32,9,0)</f>
        <v>#REF!</v>
      </c>
      <c r="EF12" s="25" t="e">
        <f>IF(#REF!=33,8,0)</f>
        <v>#REF!</v>
      </c>
      <c r="EG12" s="25" t="e">
        <f>IF(#REF!=34,7,0)</f>
        <v>#REF!</v>
      </c>
      <c r="EH12" s="25" t="e">
        <f>IF(#REF!=35,6,0)</f>
        <v>#REF!</v>
      </c>
      <c r="EI12" s="25" t="e">
        <f>IF(#REF!=36,5,0)</f>
        <v>#REF!</v>
      </c>
      <c r="EJ12" s="25" t="e">
        <f>IF(#REF!=37,4,0)</f>
        <v>#REF!</v>
      </c>
      <c r="EK12" s="25" t="e">
        <f>IF(#REF!=38,3,0)</f>
        <v>#REF!</v>
      </c>
      <c r="EL12" s="25" t="e">
        <f>IF(#REF!=39,2,0)</f>
        <v>#REF!</v>
      </c>
      <c r="EM12" s="25" t="e">
        <f>IF(#REF!=40,1,0)</f>
        <v>#REF!</v>
      </c>
      <c r="EN12" s="25" t="e">
        <f>IF(#REF!&gt;20,0,0)</f>
        <v>#REF!</v>
      </c>
      <c r="EO12" s="25" t="e">
        <f>IF(#REF!="сх",0,0)</f>
        <v>#REF!</v>
      </c>
      <c r="EP12" s="25" t="e">
        <f>SUM(CZ12:EO12)</f>
        <v>#REF!</v>
      </c>
      <c r="EQ12" s="25"/>
      <c r="ER12" s="25" t="e">
        <f>IF(#REF!="сх","ноль",IF(#REF!&gt;0,#REF!,"Ноль"))</f>
        <v>#REF!</v>
      </c>
      <c r="ES12" s="25" t="e">
        <f>IF(#REF!="сх","ноль",IF(#REF!&gt;0,#REF!,"Ноль"))</f>
        <v>#REF!</v>
      </c>
      <c r="ET12" s="25"/>
      <c r="EU12" s="25" t="e">
        <f>MIN(ER12,ES12)</f>
        <v>#REF!</v>
      </c>
      <c r="EV12" s="25" t="e">
        <f>IF(K12=#REF!,IF(#REF!&lt;#REF!,#REF!,EZ12),#REF!)</f>
        <v>#REF!</v>
      </c>
      <c r="EW12" s="25" t="e">
        <f>IF(K12=#REF!,IF(#REF!&lt;#REF!,0,1))</f>
        <v>#REF!</v>
      </c>
      <c r="EX12" s="25" t="e">
        <f>IF(AND(EU12&gt;=21,EU12&lt;&gt;0),EU12,IF(K12&lt;#REF!,"СТОП",EV12+EW12))</f>
        <v>#REF!</v>
      </c>
      <c r="EY12" s="25"/>
      <c r="EZ12" s="25">
        <v>15</v>
      </c>
      <c r="FA12" s="25">
        <v>16</v>
      </c>
      <c r="FB12" s="25"/>
      <c r="FC12" s="27" t="e">
        <f>IF(#REF!=1,25,0)</f>
        <v>#REF!</v>
      </c>
      <c r="FD12" s="27" t="e">
        <f>IF(#REF!=2,22,0)</f>
        <v>#REF!</v>
      </c>
      <c r="FE12" s="27" t="e">
        <f>IF(#REF!=3,20,0)</f>
        <v>#REF!</v>
      </c>
      <c r="FF12" s="27" t="e">
        <f>IF(#REF!=4,18,0)</f>
        <v>#REF!</v>
      </c>
      <c r="FG12" s="27" t="e">
        <f>IF(#REF!=5,16,0)</f>
        <v>#REF!</v>
      </c>
      <c r="FH12" s="27" t="e">
        <f>IF(#REF!=6,15,0)</f>
        <v>#REF!</v>
      </c>
      <c r="FI12" s="27" t="e">
        <f>IF(#REF!=7,14,0)</f>
        <v>#REF!</v>
      </c>
      <c r="FJ12" s="27" t="e">
        <f>IF(#REF!=8,13,0)</f>
        <v>#REF!</v>
      </c>
      <c r="FK12" s="27" t="e">
        <f>IF(#REF!=9,12,0)</f>
        <v>#REF!</v>
      </c>
      <c r="FL12" s="27" t="e">
        <f>IF(#REF!=10,11,0)</f>
        <v>#REF!</v>
      </c>
      <c r="FM12" s="27" t="e">
        <f>IF(#REF!=11,10,0)</f>
        <v>#REF!</v>
      </c>
      <c r="FN12" s="27" t="e">
        <f>IF(#REF!=12,9,0)</f>
        <v>#REF!</v>
      </c>
      <c r="FO12" s="27" t="e">
        <f>IF(#REF!=13,8,0)</f>
        <v>#REF!</v>
      </c>
      <c r="FP12" s="27" t="e">
        <f>IF(#REF!=14,7,0)</f>
        <v>#REF!</v>
      </c>
      <c r="FQ12" s="27" t="e">
        <f>IF(#REF!=15,6,0)</f>
        <v>#REF!</v>
      </c>
      <c r="FR12" s="27" t="e">
        <f>IF(#REF!=16,5,0)</f>
        <v>#REF!</v>
      </c>
      <c r="FS12" s="27" t="e">
        <f>IF(#REF!=17,4,0)</f>
        <v>#REF!</v>
      </c>
      <c r="FT12" s="27" t="e">
        <f>IF(#REF!=18,3,0)</f>
        <v>#REF!</v>
      </c>
      <c r="FU12" s="27" t="e">
        <f>IF(#REF!=19,2,0)</f>
        <v>#REF!</v>
      </c>
      <c r="FV12" s="27" t="e">
        <f>IF(#REF!=20,1,0)</f>
        <v>#REF!</v>
      </c>
      <c r="FW12" s="27" t="e">
        <f>IF(#REF!&gt;20,0,0)</f>
        <v>#REF!</v>
      </c>
      <c r="FX12" s="27" t="e">
        <f>IF(#REF!="сх",0,0)</f>
        <v>#REF!</v>
      </c>
      <c r="FY12" s="27" t="e">
        <f>SUM(FC12:FX12)</f>
        <v>#REF!</v>
      </c>
      <c r="FZ12" s="27" t="e">
        <f>IF(#REF!=1,25,0)</f>
        <v>#REF!</v>
      </c>
      <c r="GA12" s="27" t="e">
        <f>IF(#REF!=2,22,0)</f>
        <v>#REF!</v>
      </c>
      <c r="GB12" s="27" t="e">
        <f>IF(#REF!=3,20,0)</f>
        <v>#REF!</v>
      </c>
      <c r="GC12" s="27" t="e">
        <f>IF(#REF!=4,18,0)</f>
        <v>#REF!</v>
      </c>
      <c r="GD12" s="27" t="e">
        <f>IF(#REF!=5,16,0)</f>
        <v>#REF!</v>
      </c>
      <c r="GE12" s="27" t="e">
        <f>IF(#REF!=6,15,0)</f>
        <v>#REF!</v>
      </c>
      <c r="GF12" s="27" t="e">
        <f>IF(#REF!=7,14,0)</f>
        <v>#REF!</v>
      </c>
      <c r="GG12" s="27" t="e">
        <f>IF(#REF!=8,13,0)</f>
        <v>#REF!</v>
      </c>
      <c r="GH12" s="27" t="e">
        <f>IF(#REF!=9,12,0)</f>
        <v>#REF!</v>
      </c>
      <c r="GI12" s="27" t="e">
        <f>IF(#REF!=10,11,0)</f>
        <v>#REF!</v>
      </c>
      <c r="GJ12" s="27" t="e">
        <f>IF(#REF!=11,10,0)</f>
        <v>#REF!</v>
      </c>
      <c r="GK12" s="27" t="e">
        <f>IF(#REF!=12,9,0)</f>
        <v>#REF!</v>
      </c>
      <c r="GL12" s="27" t="e">
        <f>IF(#REF!=13,8,0)</f>
        <v>#REF!</v>
      </c>
      <c r="GM12" s="27" t="e">
        <f>IF(#REF!=14,7,0)</f>
        <v>#REF!</v>
      </c>
      <c r="GN12" s="27" t="e">
        <f>IF(#REF!=15,6,0)</f>
        <v>#REF!</v>
      </c>
      <c r="GO12" s="27" t="e">
        <f>IF(#REF!=16,5,0)</f>
        <v>#REF!</v>
      </c>
      <c r="GP12" s="27" t="e">
        <f>IF(#REF!=17,4,0)</f>
        <v>#REF!</v>
      </c>
      <c r="GQ12" s="27" t="e">
        <f>IF(#REF!=18,3,0)</f>
        <v>#REF!</v>
      </c>
      <c r="GR12" s="27" t="e">
        <f>IF(#REF!=19,2,0)</f>
        <v>#REF!</v>
      </c>
      <c r="GS12" s="27" t="e">
        <f>IF(#REF!=20,1,0)</f>
        <v>#REF!</v>
      </c>
      <c r="GT12" s="27" t="e">
        <f>IF(#REF!&gt;20,0,0)</f>
        <v>#REF!</v>
      </c>
      <c r="GU12" s="27" t="e">
        <f>IF(#REF!="сх",0,0)</f>
        <v>#REF!</v>
      </c>
      <c r="GV12" s="27" t="e">
        <f>SUM(FZ12:GU12)</f>
        <v>#REF!</v>
      </c>
      <c r="GW12" s="27" t="e">
        <f>IF(#REF!=1,100,0)</f>
        <v>#REF!</v>
      </c>
      <c r="GX12" s="27" t="e">
        <f>IF(#REF!=2,98,0)</f>
        <v>#REF!</v>
      </c>
      <c r="GY12" s="27" t="e">
        <f>IF(#REF!=3,95,0)</f>
        <v>#REF!</v>
      </c>
      <c r="GZ12" s="27" t="e">
        <f>IF(#REF!=4,93,0)</f>
        <v>#REF!</v>
      </c>
      <c r="HA12" s="27" t="e">
        <f>IF(#REF!=5,90,0)</f>
        <v>#REF!</v>
      </c>
      <c r="HB12" s="27" t="e">
        <f>IF(#REF!=6,88,0)</f>
        <v>#REF!</v>
      </c>
      <c r="HC12" s="27" t="e">
        <f>IF(#REF!=7,85,0)</f>
        <v>#REF!</v>
      </c>
      <c r="HD12" s="27" t="e">
        <f>IF(#REF!=8,83,0)</f>
        <v>#REF!</v>
      </c>
      <c r="HE12" s="27" t="e">
        <f>IF(#REF!=9,80,0)</f>
        <v>#REF!</v>
      </c>
      <c r="HF12" s="27" t="e">
        <f>IF(#REF!=10,78,0)</f>
        <v>#REF!</v>
      </c>
      <c r="HG12" s="27" t="e">
        <f>IF(#REF!=11,75,0)</f>
        <v>#REF!</v>
      </c>
      <c r="HH12" s="27" t="e">
        <f>IF(#REF!=12,73,0)</f>
        <v>#REF!</v>
      </c>
      <c r="HI12" s="27" t="e">
        <f>IF(#REF!=13,70,0)</f>
        <v>#REF!</v>
      </c>
      <c r="HJ12" s="27" t="e">
        <f>IF(#REF!=14,68,0)</f>
        <v>#REF!</v>
      </c>
      <c r="HK12" s="27" t="e">
        <f>IF(#REF!=15,65,0)</f>
        <v>#REF!</v>
      </c>
      <c r="HL12" s="27" t="e">
        <f>IF(#REF!=16,63,0)</f>
        <v>#REF!</v>
      </c>
      <c r="HM12" s="27" t="e">
        <f>IF(#REF!=17,60,0)</f>
        <v>#REF!</v>
      </c>
      <c r="HN12" s="27" t="e">
        <f>IF(#REF!=18,58,0)</f>
        <v>#REF!</v>
      </c>
      <c r="HO12" s="27" t="e">
        <f>IF(#REF!=19,55,0)</f>
        <v>#REF!</v>
      </c>
      <c r="HP12" s="27" t="e">
        <f>IF(#REF!=20,53,0)</f>
        <v>#REF!</v>
      </c>
      <c r="HQ12" s="27" t="e">
        <f>IF(#REF!&gt;20,0,0)</f>
        <v>#REF!</v>
      </c>
      <c r="HR12" s="27" t="e">
        <f>IF(#REF!="сх",0,0)</f>
        <v>#REF!</v>
      </c>
      <c r="HS12" s="27" t="e">
        <f>SUM(GW12:HR12)</f>
        <v>#REF!</v>
      </c>
      <c r="HT12" s="27" t="e">
        <f>IF(#REF!=1,100,0)</f>
        <v>#REF!</v>
      </c>
      <c r="HU12" s="27" t="e">
        <f>IF(#REF!=2,98,0)</f>
        <v>#REF!</v>
      </c>
      <c r="HV12" s="27" t="e">
        <f>IF(#REF!=3,95,0)</f>
        <v>#REF!</v>
      </c>
      <c r="HW12" s="27" t="e">
        <f>IF(#REF!=4,93,0)</f>
        <v>#REF!</v>
      </c>
      <c r="HX12" s="27" t="e">
        <f>IF(#REF!=5,90,0)</f>
        <v>#REF!</v>
      </c>
      <c r="HY12" s="27" t="e">
        <f>IF(#REF!=6,88,0)</f>
        <v>#REF!</v>
      </c>
      <c r="HZ12" s="27" t="e">
        <f>IF(#REF!=7,85,0)</f>
        <v>#REF!</v>
      </c>
      <c r="IA12" s="27" t="e">
        <f>IF(#REF!=8,83,0)</f>
        <v>#REF!</v>
      </c>
      <c r="IB12" s="27" t="e">
        <f>IF(#REF!=9,80,0)</f>
        <v>#REF!</v>
      </c>
      <c r="IC12" s="27" t="e">
        <f>IF(#REF!=10,78,0)</f>
        <v>#REF!</v>
      </c>
      <c r="ID12" s="27" t="e">
        <f>IF(#REF!=11,75,0)</f>
        <v>#REF!</v>
      </c>
      <c r="IE12" s="27" t="e">
        <f>IF(#REF!=12,73,0)</f>
        <v>#REF!</v>
      </c>
      <c r="IF12" s="27" t="e">
        <f>IF(#REF!=13,70,0)</f>
        <v>#REF!</v>
      </c>
      <c r="IG12" s="27" t="e">
        <f>IF(#REF!=14,68,0)</f>
        <v>#REF!</v>
      </c>
      <c r="IH12" s="27" t="e">
        <f>IF(#REF!=15,65,0)</f>
        <v>#REF!</v>
      </c>
      <c r="II12" s="27" t="e">
        <f>IF(#REF!=16,63,0)</f>
        <v>#REF!</v>
      </c>
      <c r="IJ12" s="27" t="e">
        <f>IF(#REF!=17,60,0)</f>
        <v>#REF!</v>
      </c>
      <c r="IK12" s="27" t="e">
        <f>IF(#REF!=18,58,0)</f>
        <v>#REF!</v>
      </c>
      <c r="IL12" s="27" t="e">
        <f>IF(#REF!=19,55,0)</f>
        <v>#REF!</v>
      </c>
      <c r="IM12" s="27" t="e">
        <f>IF(#REF!=20,53,0)</f>
        <v>#REF!</v>
      </c>
      <c r="IN12" s="27" t="e">
        <f>IF(#REF!&gt;20,0,0)</f>
        <v>#REF!</v>
      </c>
      <c r="IO12" s="27" t="e">
        <f>IF(#REF!="сх",0,0)</f>
        <v>#REF!</v>
      </c>
      <c r="IP12" s="27" t="e">
        <f>SUM(HT12:IO12)</f>
        <v>#REF!</v>
      </c>
      <c r="IQ12" s="25"/>
      <c r="IR12" s="25"/>
      <c r="IS12" s="25"/>
      <c r="IT12" s="25"/>
      <c r="IU12" s="25"/>
      <c r="IV12" s="25"/>
    </row>
    <row r="13" spans="1:256" s="3" customFormat="1" ht="34.5">
      <c r="A13" s="79"/>
      <c r="B13" s="82"/>
      <c r="C13" s="85"/>
      <c r="D13" s="64" t="s">
        <v>48</v>
      </c>
      <c r="E13" s="67" t="s">
        <v>30</v>
      </c>
      <c r="F13" s="69">
        <v>75</v>
      </c>
      <c r="G13" s="71">
        <v>18</v>
      </c>
      <c r="H13" s="69">
        <v>23</v>
      </c>
      <c r="I13" s="71">
        <v>18</v>
      </c>
      <c r="J13" s="69">
        <v>23</v>
      </c>
      <c r="K13" s="88"/>
      <c r="L13" s="24"/>
      <c r="M13" s="25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5"/>
      <c r="IR13" s="25"/>
      <c r="IS13" s="25"/>
      <c r="IT13" s="25"/>
      <c r="IU13" s="25"/>
      <c r="IV13" s="25"/>
    </row>
    <row r="14" spans="1:256" s="3" customFormat="1" ht="69">
      <c r="A14" s="79"/>
      <c r="B14" s="82"/>
      <c r="C14" s="85"/>
      <c r="D14" s="64" t="s">
        <v>49</v>
      </c>
      <c r="E14" s="67" t="s">
        <v>62</v>
      </c>
      <c r="F14" s="69">
        <v>93</v>
      </c>
      <c r="G14" s="71">
        <v>4</v>
      </c>
      <c r="H14" s="69">
        <v>38</v>
      </c>
      <c r="I14" s="71">
        <v>2</v>
      </c>
      <c r="J14" s="69">
        <v>42</v>
      </c>
      <c r="K14" s="88"/>
      <c r="L14" s="24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5"/>
      <c r="IR14" s="25"/>
      <c r="IS14" s="25"/>
      <c r="IT14" s="25"/>
      <c r="IU14" s="25"/>
      <c r="IV14" s="25"/>
    </row>
    <row r="15" spans="1:256" s="3" customFormat="1" ht="34.5">
      <c r="A15" s="79"/>
      <c r="B15" s="82"/>
      <c r="C15" s="85"/>
      <c r="D15" s="64" t="s">
        <v>50</v>
      </c>
      <c r="E15" s="67" t="s">
        <v>60</v>
      </c>
      <c r="F15" s="69">
        <v>74</v>
      </c>
      <c r="G15" s="73">
        <v>3</v>
      </c>
      <c r="H15" s="74">
        <v>40</v>
      </c>
      <c r="I15" s="73">
        <v>2</v>
      </c>
      <c r="J15" s="74">
        <v>42</v>
      </c>
      <c r="K15" s="88"/>
      <c r="L15" s="24"/>
      <c r="M15" s="25"/>
      <c r="N15" s="26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5"/>
      <c r="IR15" s="25"/>
      <c r="IS15" s="25"/>
      <c r="IT15" s="25"/>
      <c r="IU15" s="25"/>
      <c r="IV15" s="25"/>
    </row>
    <row r="16" spans="1:256" s="3" customFormat="1" ht="69">
      <c r="A16" s="79"/>
      <c r="B16" s="82"/>
      <c r="C16" s="85"/>
      <c r="D16" s="64" t="s">
        <v>51</v>
      </c>
      <c r="E16" s="67" t="s">
        <v>99</v>
      </c>
      <c r="F16" s="69">
        <v>2</v>
      </c>
      <c r="G16" s="73">
        <v>1</v>
      </c>
      <c r="H16" s="74">
        <v>45</v>
      </c>
      <c r="I16" s="73">
        <v>1</v>
      </c>
      <c r="J16" s="74">
        <v>45</v>
      </c>
      <c r="K16" s="88"/>
      <c r="L16" s="24"/>
      <c r="M16" s="25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5"/>
      <c r="IR16" s="25"/>
      <c r="IS16" s="25"/>
      <c r="IT16" s="25"/>
      <c r="IU16" s="25"/>
      <c r="IV16" s="25"/>
    </row>
    <row r="17" spans="1:256" s="3" customFormat="1" ht="69.75" thickBot="1">
      <c r="A17" s="80"/>
      <c r="B17" s="83"/>
      <c r="C17" s="86"/>
      <c r="D17" s="65" t="s">
        <v>52</v>
      </c>
      <c r="E17" s="68" t="s">
        <v>62</v>
      </c>
      <c r="F17" s="70">
        <v>700</v>
      </c>
      <c r="G17" s="72">
        <v>3</v>
      </c>
      <c r="H17" s="70">
        <v>40</v>
      </c>
      <c r="I17" s="72">
        <v>5</v>
      </c>
      <c r="J17" s="70">
        <v>36</v>
      </c>
      <c r="K17" s="89"/>
      <c r="L17" s="24"/>
      <c r="M17" s="25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5"/>
      <c r="IR17" s="25"/>
      <c r="IS17" s="25"/>
      <c r="IT17" s="25"/>
      <c r="IU17" s="25"/>
      <c r="IV17" s="25"/>
    </row>
    <row r="18" spans="1:256" s="3" customFormat="1" ht="34.5">
      <c r="A18" s="78">
        <v>2</v>
      </c>
      <c r="B18" s="81" t="s">
        <v>43</v>
      </c>
      <c r="C18" s="81" t="s">
        <v>39</v>
      </c>
      <c r="D18" s="53" t="s">
        <v>40</v>
      </c>
      <c r="E18" s="54" t="s">
        <v>30</v>
      </c>
      <c r="F18" s="51">
        <v>6</v>
      </c>
      <c r="G18" s="75">
        <v>2</v>
      </c>
      <c r="H18" s="76">
        <v>42</v>
      </c>
      <c r="I18" s="75">
        <v>3</v>
      </c>
      <c r="J18" s="76">
        <v>40</v>
      </c>
      <c r="K18" s="78">
        <v>269</v>
      </c>
      <c r="L18" s="24" t="e">
        <f>#REF!+#REF!</f>
        <v>#REF!</v>
      </c>
      <c r="M18" s="25"/>
      <c r="N18" s="26"/>
      <c r="O18" s="25" t="e">
        <f>IF(#REF!=1,25,0)</f>
        <v>#REF!</v>
      </c>
      <c r="P18" s="25" t="e">
        <f>IF(#REF!=2,22,0)</f>
        <v>#REF!</v>
      </c>
      <c r="Q18" s="25" t="e">
        <f>IF(#REF!=3,20,0)</f>
        <v>#REF!</v>
      </c>
      <c r="R18" s="25" t="e">
        <f>IF(#REF!=4,18,0)</f>
        <v>#REF!</v>
      </c>
      <c r="S18" s="25" t="e">
        <f>IF(#REF!=5,16,0)</f>
        <v>#REF!</v>
      </c>
      <c r="T18" s="25" t="e">
        <f>IF(#REF!=6,15,0)</f>
        <v>#REF!</v>
      </c>
      <c r="U18" s="25" t="e">
        <f>IF(#REF!=7,14,0)</f>
        <v>#REF!</v>
      </c>
      <c r="V18" s="25" t="e">
        <f>IF(#REF!=8,13,0)</f>
        <v>#REF!</v>
      </c>
      <c r="W18" s="25" t="e">
        <f>IF(#REF!=9,12,0)</f>
        <v>#REF!</v>
      </c>
      <c r="X18" s="25" t="e">
        <f>IF(#REF!=10,11,0)</f>
        <v>#REF!</v>
      </c>
      <c r="Y18" s="25" t="e">
        <f>IF(#REF!=11,10,0)</f>
        <v>#REF!</v>
      </c>
      <c r="Z18" s="25" t="e">
        <f>IF(#REF!=12,9,0)</f>
        <v>#REF!</v>
      </c>
      <c r="AA18" s="25" t="e">
        <f>IF(#REF!=13,8,0)</f>
        <v>#REF!</v>
      </c>
      <c r="AB18" s="25" t="e">
        <f>IF(#REF!=14,7,0)</f>
        <v>#REF!</v>
      </c>
      <c r="AC18" s="25" t="e">
        <f>IF(#REF!=15,6,0)</f>
        <v>#REF!</v>
      </c>
      <c r="AD18" s="25" t="e">
        <f>IF(#REF!=16,5,0)</f>
        <v>#REF!</v>
      </c>
      <c r="AE18" s="25" t="e">
        <f>IF(#REF!=17,4,0)</f>
        <v>#REF!</v>
      </c>
      <c r="AF18" s="25" t="e">
        <f>IF(#REF!=18,3,0)</f>
        <v>#REF!</v>
      </c>
      <c r="AG18" s="25" t="e">
        <f>IF(#REF!=19,2,0)</f>
        <v>#REF!</v>
      </c>
      <c r="AH18" s="25" t="e">
        <f>IF(#REF!=20,1,0)</f>
        <v>#REF!</v>
      </c>
      <c r="AI18" s="25" t="e">
        <f>IF(#REF!&gt;20,0,0)</f>
        <v>#REF!</v>
      </c>
      <c r="AJ18" s="25" t="e">
        <f>IF(#REF!="сх",0,0)</f>
        <v>#REF!</v>
      </c>
      <c r="AK18" s="25" t="e">
        <f>SUM(O18:AI18)</f>
        <v>#REF!</v>
      </c>
      <c r="AL18" s="25" t="e">
        <f>IF(#REF!=1,25,0)</f>
        <v>#REF!</v>
      </c>
      <c r="AM18" s="25" t="e">
        <f>IF(#REF!=2,22,0)</f>
        <v>#REF!</v>
      </c>
      <c r="AN18" s="25" t="e">
        <f>IF(#REF!=3,20,0)</f>
        <v>#REF!</v>
      </c>
      <c r="AO18" s="25" t="e">
        <f>IF(#REF!=4,18,0)</f>
        <v>#REF!</v>
      </c>
      <c r="AP18" s="25" t="e">
        <f>IF(#REF!=5,16,0)</f>
        <v>#REF!</v>
      </c>
      <c r="AQ18" s="25" t="e">
        <f>IF(#REF!=6,15,0)</f>
        <v>#REF!</v>
      </c>
      <c r="AR18" s="25" t="e">
        <f>IF(#REF!=7,14,0)</f>
        <v>#REF!</v>
      </c>
      <c r="AS18" s="25" t="e">
        <f>IF(#REF!=8,13,0)</f>
        <v>#REF!</v>
      </c>
      <c r="AT18" s="25" t="e">
        <f>IF(#REF!=9,12,0)</f>
        <v>#REF!</v>
      </c>
      <c r="AU18" s="25" t="e">
        <f>IF(#REF!=10,11,0)</f>
        <v>#REF!</v>
      </c>
      <c r="AV18" s="25" t="e">
        <f>IF(#REF!=11,10,0)</f>
        <v>#REF!</v>
      </c>
      <c r="AW18" s="25" t="e">
        <f>IF(#REF!=12,9,0)</f>
        <v>#REF!</v>
      </c>
      <c r="AX18" s="25" t="e">
        <f>IF(#REF!=13,8,0)</f>
        <v>#REF!</v>
      </c>
      <c r="AY18" s="25" t="e">
        <f>IF(#REF!=14,7,0)</f>
        <v>#REF!</v>
      </c>
      <c r="AZ18" s="25" t="e">
        <f>IF(#REF!=15,6,0)</f>
        <v>#REF!</v>
      </c>
      <c r="BA18" s="25" t="e">
        <f>IF(#REF!=16,5,0)</f>
        <v>#REF!</v>
      </c>
      <c r="BB18" s="25" t="e">
        <f>IF(#REF!=17,4,0)</f>
        <v>#REF!</v>
      </c>
      <c r="BC18" s="25" t="e">
        <f>IF(#REF!=18,3,0)</f>
        <v>#REF!</v>
      </c>
      <c r="BD18" s="25" t="e">
        <f>IF(#REF!=19,2,0)</f>
        <v>#REF!</v>
      </c>
      <c r="BE18" s="25" t="e">
        <f>IF(#REF!=20,1,0)</f>
        <v>#REF!</v>
      </c>
      <c r="BF18" s="25" t="e">
        <f>IF(#REF!&gt;20,0,0)</f>
        <v>#REF!</v>
      </c>
      <c r="BG18" s="25" t="e">
        <f>IF(#REF!="сх",0,0)</f>
        <v>#REF!</v>
      </c>
      <c r="BH18" s="25" t="e">
        <f>SUM(AL18:BF18)</f>
        <v>#REF!</v>
      </c>
      <c r="BI18" s="25" t="e">
        <f>IF(#REF!=1,45,0)</f>
        <v>#REF!</v>
      </c>
      <c r="BJ18" s="25" t="e">
        <f>IF(#REF!=2,42,0)</f>
        <v>#REF!</v>
      </c>
      <c r="BK18" s="25" t="e">
        <f>IF(#REF!=3,40,0)</f>
        <v>#REF!</v>
      </c>
      <c r="BL18" s="25" t="e">
        <f>IF(#REF!=4,38,0)</f>
        <v>#REF!</v>
      </c>
      <c r="BM18" s="25" t="e">
        <f>IF(#REF!=5,36,0)</f>
        <v>#REF!</v>
      </c>
      <c r="BN18" s="25" t="e">
        <f>IF(#REF!=6,35,0)</f>
        <v>#REF!</v>
      </c>
      <c r="BO18" s="25" t="e">
        <f>IF(#REF!=7,34,0)</f>
        <v>#REF!</v>
      </c>
      <c r="BP18" s="25" t="e">
        <f>IF(#REF!=8,33,0)</f>
        <v>#REF!</v>
      </c>
      <c r="BQ18" s="25" t="e">
        <f>IF(#REF!=9,32,0)</f>
        <v>#REF!</v>
      </c>
      <c r="BR18" s="25" t="e">
        <f>IF(#REF!=10,31,0)</f>
        <v>#REF!</v>
      </c>
      <c r="BS18" s="25" t="e">
        <f>IF(#REF!=11,30,0)</f>
        <v>#REF!</v>
      </c>
      <c r="BT18" s="25" t="e">
        <f>IF(#REF!=12,29,0)</f>
        <v>#REF!</v>
      </c>
      <c r="BU18" s="25" t="e">
        <f>IF(#REF!=13,28,0)</f>
        <v>#REF!</v>
      </c>
      <c r="BV18" s="25" t="e">
        <f>IF(#REF!=14,27,0)</f>
        <v>#REF!</v>
      </c>
      <c r="BW18" s="25" t="e">
        <f>IF(#REF!=15,26,0)</f>
        <v>#REF!</v>
      </c>
      <c r="BX18" s="25" t="e">
        <f>IF(#REF!=16,25,0)</f>
        <v>#REF!</v>
      </c>
      <c r="BY18" s="25" t="e">
        <f>IF(#REF!=17,24,0)</f>
        <v>#REF!</v>
      </c>
      <c r="BZ18" s="25" t="e">
        <f>IF(#REF!=18,23,0)</f>
        <v>#REF!</v>
      </c>
      <c r="CA18" s="25" t="e">
        <f>IF(#REF!=19,22,0)</f>
        <v>#REF!</v>
      </c>
      <c r="CB18" s="25" t="e">
        <f>IF(#REF!=20,21,0)</f>
        <v>#REF!</v>
      </c>
      <c r="CC18" s="25" t="e">
        <f>IF(#REF!=21,20,0)</f>
        <v>#REF!</v>
      </c>
      <c r="CD18" s="25" t="e">
        <f>IF(#REF!=22,19,0)</f>
        <v>#REF!</v>
      </c>
      <c r="CE18" s="25" t="e">
        <f>IF(#REF!=23,18,0)</f>
        <v>#REF!</v>
      </c>
      <c r="CF18" s="25" t="e">
        <f>IF(#REF!=24,17,0)</f>
        <v>#REF!</v>
      </c>
      <c r="CG18" s="25" t="e">
        <f>IF(#REF!=25,16,0)</f>
        <v>#REF!</v>
      </c>
      <c r="CH18" s="25" t="e">
        <f>IF(#REF!=26,15,0)</f>
        <v>#REF!</v>
      </c>
      <c r="CI18" s="25" t="e">
        <f>IF(#REF!=27,14,0)</f>
        <v>#REF!</v>
      </c>
      <c r="CJ18" s="25" t="e">
        <f>IF(#REF!=28,13,0)</f>
        <v>#REF!</v>
      </c>
      <c r="CK18" s="25" t="e">
        <f>IF(#REF!=29,12,0)</f>
        <v>#REF!</v>
      </c>
      <c r="CL18" s="25" t="e">
        <f>IF(#REF!=30,11,0)</f>
        <v>#REF!</v>
      </c>
      <c r="CM18" s="25" t="e">
        <f>IF(#REF!=31,10,0)</f>
        <v>#REF!</v>
      </c>
      <c r="CN18" s="25" t="e">
        <f>IF(#REF!=32,9,0)</f>
        <v>#REF!</v>
      </c>
      <c r="CO18" s="25" t="e">
        <f>IF(#REF!=33,8,0)</f>
        <v>#REF!</v>
      </c>
      <c r="CP18" s="25" t="e">
        <f>IF(#REF!=34,7,0)</f>
        <v>#REF!</v>
      </c>
      <c r="CQ18" s="25" t="e">
        <f>IF(#REF!=35,6,0)</f>
        <v>#REF!</v>
      </c>
      <c r="CR18" s="25" t="e">
        <f>IF(#REF!=36,5,0)</f>
        <v>#REF!</v>
      </c>
      <c r="CS18" s="25" t="e">
        <f>IF(#REF!=37,4,0)</f>
        <v>#REF!</v>
      </c>
      <c r="CT18" s="25" t="e">
        <f>IF(#REF!=38,3,0)</f>
        <v>#REF!</v>
      </c>
      <c r="CU18" s="25" t="e">
        <f>IF(#REF!=39,2,0)</f>
        <v>#REF!</v>
      </c>
      <c r="CV18" s="25" t="e">
        <f>IF(#REF!=40,1,0)</f>
        <v>#REF!</v>
      </c>
      <c r="CW18" s="25" t="e">
        <f>IF(#REF!&gt;20,0,0)</f>
        <v>#REF!</v>
      </c>
      <c r="CX18" s="25" t="e">
        <f>IF(#REF!="сх",0,0)</f>
        <v>#REF!</v>
      </c>
      <c r="CY18" s="25" t="e">
        <f>SUM(BI18:CX18)</f>
        <v>#REF!</v>
      </c>
      <c r="CZ18" s="25" t="e">
        <f>IF(#REF!=1,45,0)</f>
        <v>#REF!</v>
      </c>
      <c r="DA18" s="25" t="e">
        <f>IF(#REF!=2,42,0)</f>
        <v>#REF!</v>
      </c>
      <c r="DB18" s="25" t="e">
        <f>IF(#REF!=3,40,0)</f>
        <v>#REF!</v>
      </c>
      <c r="DC18" s="25" t="e">
        <f>IF(#REF!=4,38,0)</f>
        <v>#REF!</v>
      </c>
      <c r="DD18" s="25" t="e">
        <f>IF(#REF!=5,36,0)</f>
        <v>#REF!</v>
      </c>
      <c r="DE18" s="25" t="e">
        <f>IF(#REF!=6,35,0)</f>
        <v>#REF!</v>
      </c>
      <c r="DF18" s="25" t="e">
        <f>IF(#REF!=7,34,0)</f>
        <v>#REF!</v>
      </c>
      <c r="DG18" s="25" t="e">
        <f>IF(#REF!=8,33,0)</f>
        <v>#REF!</v>
      </c>
      <c r="DH18" s="25" t="e">
        <f>IF(#REF!=9,32,0)</f>
        <v>#REF!</v>
      </c>
      <c r="DI18" s="25" t="e">
        <f>IF(#REF!=10,31,0)</f>
        <v>#REF!</v>
      </c>
      <c r="DJ18" s="25" t="e">
        <f>IF(#REF!=11,30,0)</f>
        <v>#REF!</v>
      </c>
      <c r="DK18" s="25" t="e">
        <f>IF(#REF!=12,29,0)</f>
        <v>#REF!</v>
      </c>
      <c r="DL18" s="25" t="e">
        <f>IF(#REF!=13,28,0)</f>
        <v>#REF!</v>
      </c>
      <c r="DM18" s="25" t="e">
        <f>IF(#REF!=14,27,0)</f>
        <v>#REF!</v>
      </c>
      <c r="DN18" s="25" t="e">
        <f>IF(#REF!=15,26,0)</f>
        <v>#REF!</v>
      </c>
      <c r="DO18" s="25" t="e">
        <f>IF(#REF!=16,25,0)</f>
        <v>#REF!</v>
      </c>
      <c r="DP18" s="25" t="e">
        <f>IF(#REF!=17,24,0)</f>
        <v>#REF!</v>
      </c>
      <c r="DQ18" s="25" t="e">
        <f>IF(#REF!=18,23,0)</f>
        <v>#REF!</v>
      </c>
      <c r="DR18" s="25" t="e">
        <f>IF(#REF!=19,22,0)</f>
        <v>#REF!</v>
      </c>
      <c r="DS18" s="25" t="e">
        <f>IF(#REF!=20,21,0)</f>
        <v>#REF!</v>
      </c>
      <c r="DT18" s="25" t="e">
        <f>IF(#REF!=21,20,0)</f>
        <v>#REF!</v>
      </c>
      <c r="DU18" s="25" t="e">
        <f>IF(#REF!=22,19,0)</f>
        <v>#REF!</v>
      </c>
      <c r="DV18" s="25" t="e">
        <f>IF(#REF!=23,18,0)</f>
        <v>#REF!</v>
      </c>
      <c r="DW18" s="25" t="e">
        <f>IF(#REF!=24,17,0)</f>
        <v>#REF!</v>
      </c>
      <c r="DX18" s="25" t="e">
        <f>IF(#REF!=25,16,0)</f>
        <v>#REF!</v>
      </c>
      <c r="DY18" s="25" t="e">
        <f>IF(#REF!=26,15,0)</f>
        <v>#REF!</v>
      </c>
      <c r="DZ18" s="25" t="e">
        <f>IF(#REF!=27,14,0)</f>
        <v>#REF!</v>
      </c>
      <c r="EA18" s="25" t="e">
        <f>IF(#REF!=28,13,0)</f>
        <v>#REF!</v>
      </c>
      <c r="EB18" s="25" t="e">
        <f>IF(#REF!=29,12,0)</f>
        <v>#REF!</v>
      </c>
      <c r="EC18" s="25" t="e">
        <f>IF(#REF!=30,11,0)</f>
        <v>#REF!</v>
      </c>
      <c r="ED18" s="25" t="e">
        <f>IF(#REF!=31,10,0)</f>
        <v>#REF!</v>
      </c>
      <c r="EE18" s="25" t="e">
        <f>IF(#REF!=32,9,0)</f>
        <v>#REF!</v>
      </c>
      <c r="EF18" s="25" t="e">
        <f>IF(#REF!=33,8,0)</f>
        <v>#REF!</v>
      </c>
      <c r="EG18" s="25" t="e">
        <f>IF(#REF!=34,7,0)</f>
        <v>#REF!</v>
      </c>
      <c r="EH18" s="25" t="e">
        <f>IF(#REF!=35,6,0)</f>
        <v>#REF!</v>
      </c>
      <c r="EI18" s="25" t="e">
        <f>IF(#REF!=36,5,0)</f>
        <v>#REF!</v>
      </c>
      <c r="EJ18" s="25" t="e">
        <f>IF(#REF!=37,4,0)</f>
        <v>#REF!</v>
      </c>
      <c r="EK18" s="25" t="e">
        <f>IF(#REF!=38,3,0)</f>
        <v>#REF!</v>
      </c>
      <c r="EL18" s="25" t="e">
        <f>IF(#REF!=39,2,0)</f>
        <v>#REF!</v>
      </c>
      <c r="EM18" s="25" t="e">
        <f>IF(#REF!=40,1,0)</f>
        <v>#REF!</v>
      </c>
      <c r="EN18" s="25" t="e">
        <f>IF(#REF!&gt;20,0,0)</f>
        <v>#REF!</v>
      </c>
      <c r="EO18" s="25" t="e">
        <f>IF(#REF!="сх",0,0)</f>
        <v>#REF!</v>
      </c>
      <c r="EP18" s="25" t="e">
        <f>SUM(CZ18:EO18)</f>
        <v>#REF!</v>
      </c>
      <c r="EQ18" s="25"/>
      <c r="ER18" s="25" t="e">
        <f>IF(#REF!="сх","ноль",IF(#REF!&gt;0,#REF!,"Ноль"))</f>
        <v>#REF!</v>
      </c>
      <c r="ES18" s="25" t="e">
        <f>IF(#REF!="сх","ноль",IF(#REF!&gt;0,#REF!,"Ноль"))</f>
        <v>#REF!</v>
      </c>
      <c r="ET18" s="25"/>
      <c r="EU18" s="25" t="e">
        <f>MIN(ER18,ES18)</f>
        <v>#REF!</v>
      </c>
      <c r="EV18" s="25" t="e">
        <f>IF(K18=#REF!,IF(#REF!&lt;#REF!,#REF!,EZ18),#REF!)</f>
        <v>#REF!</v>
      </c>
      <c r="EW18" s="25" t="e">
        <f>IF(K18=#REF!,IF(#REF!&lt;#REF!,0,1))</f>
        <v>#REF!</v>
      </c>
      <c r="EX18" s="25" t="e">
        <f>IF(AND(EU18&gt;=21,EU18&lt;&gt;0),EU18,IF(K18&lt;#REF!,"СТОП",EV18+EW18))</f>
        <v>#REF!</v>
      </c>
      <c r="EY18" s="25"/>
      <c r="EZ18" s="25">
        <v>15</v>
      </c>
      <c r="FA18" s="25">
        <v>16</v>
      </c>
      <c r="FB18" s="25"/>
      <c r="FC18" s="27" t="e">
        <f>IF(#REF!=1,25,0)</f>
        <v>#REF!</v>
      </c>
      <c r="FD18" s="27" t="e">
        <f>IF(#REF!=2,22,0)</f>
        <v>#REF!</v>
      </c>
      <c r="FE18" s="27" t="e">
        <f>IF(#REF!=3,20,0)</f>
        <v>#REF!</v>
      </c>
      <c r="FF18" s="27" t="e">
        <f>IF(#REF!=4,18,0)</f>
        <v>#REF!</v>
      </c>
      <c r="FG18" s="27" t="e">
        <f>IF(#REF!=5,16,0)</f>
        <v>#REF!</v>
      </c>
      <c r="FH18" s="27" t="e">
        <f>IF(#REF!=6,15,0)</f>
        <v>#REF!</v>
      </c>
      <c r="FI18" s="27" t="e">
        <f>IF(#REF!=7,14,0)</f>
        <v>#REF!</v>
      </c>
      <c r="FJ18" s="27" t="e">
        <f>IF(#REF!=8,13,0)</f>
        <v>#REF!</v>
      </c>
      <c r="FK18" s="27" t="e">
        <f>IF(#REF!=9,12,0)</f>
        <v>#REF!</v>
      </c>
      <c r="FL18" s="27" t="e">
        <f>IF(#REF!=10,11,0)</f>
        <v>#REF!</v>
      </c>
      <c r="FM18" s="27" t="e">
        <f>IF(#REF!=11,10,0)</f>
        <v>#REF!</v>
      </c>
      <c r="FN18" s="27" t="e">
        <f>IF(#REF!=12,9,0)</f>
        <v>#REF!</v>
      </c>
      <c r="FO18" s="27" t="e">
        <f>IF(#REF!=13,8,0)</f>
        <v>#REF!</v>
      </c>
      <c r="FP18" s="27" t="e">
        <f>IF(#REF!=14,7,0)</f>
        <v>#REF!</v>
      </c>
      <c r="FQ18" s="27" t="e">
        <f>IF(#REF!=15,6,0)</f>
        <v>#REF!</v>
      </c>
      <c r="FR18" s="27" t="e">
        <f>IF(#REF!=16,5,0)</f>
        <v>#REF!</v>
      </c>
      <c r="FS18" s="27" t="e">
        <f>IF(#REF!=17,4,0)</f>
        <v>#REF!</v>
      </c>
      <c r="FT18" s="27" t="e">
        <f>IF(#REF!=18,3,0)</f>
        <v>#REF!</v>
      </c>
      <c r="FU18" s="27" t="e">
        <f>IF(#REF!=19,2,0)</f>
        <v>#REF!</v>
      </c>
      <c r="FV18" s="27" t="e">
        <f>IF(#REF!=20,1,0)</f>
        <v>#REF!</v>
      </c>
      <c r="FW18" s="27" t="e">
        <f>IF(#REF!&gt;20,0,0)</f>
        <v>#REF!</v>
      </c>
      <c r="FX18" s="27" t="e">
        <f>IF(#REF!="сх",0,0)</f>
        <v>#REF!</v>
      </c>
      <c r="FY18" s="27" t="e">
        <f>SUM(FC18:FX18)</f>
        <v>#REF!</v>
      </c>
      <c r="FZ18" s="27" t="e">
        <f>IF(#REF!=1,25,0)</f>
        <v>#REF!</v>
      </c>
      <c r="GA18" s="27" t="e">
        <f>IF(#REF!=2,22,0)</f>
        <v>#REF!</v>
      </c>
      <c r="GB18" s="27" t="e">
        <f>IF(#REF!=3,20,0)</f>
        <v>#REF!</v>
      </c>
      <c r="GC18" s="27" t="e">
        <f>IF(#REF!=4,18,0)</f>
        <v>#REF!</v>
      </c>
      <c r="GD18" s="27" t="e">
        <f>IF(#REF!=5,16,0)</f>
        <v>#REF!</v>
      </c>
      <c r="GE18" s="27" t="e">
        <f>IF(#REF!=6,15,0)</f>
        <v>#REF!</v>
      </c>
      <c r="GF18" s="27" t="e">
        <f>IF(#REF!=7,14,0)</f>
        <v>#REF!</v>
      </c>
      <c r="GG18" s="27" t="e">
        <f>IF(#REF!=8,13,0)</f>
        <v>#REF!</v>
      </c>
      <c r="GH18" s="27" t="e">
        <f>IF(#REF!=9,12,0)</f>
        <v>#REF!</v>
      </c>
      <c r="GI18" s="27" t="e">
        <f>IF(#REF!=10,11,0)</f>
        <v>#REF!</v>
      </c>
      <c r="GJ18" s="27" t="e">
        <f>IF(#REF!=11,10,0)</f>
        <v>#REF!</v>
      </c>
      <c r="GK18" s="27" t="e">
        <f>IF(#REF!=12,9,0)</f>
        <v>#REF!</v>
      </c>
      <c r="GL18" s="27" t="e">
        <f>IF(#REF!=13,8,0)</f>
        <v>#REF!</v>
      </c>
      <c r="GM18" s="27" t="e">
        <f>IF(#REF!=14,7,0)</f>
        <v>#REF!</v>
      </c>
      <c r="GN18" s="27" t="e">
        <f>IF(#REF!=15,6,0)</f>
        <v>#REF!</v>
      </c>
      <c r="GO18" s="27" t="e">
        <f>IF(#REF!=16,5,0)</f>
        <v>#REF!</v>
      </c>
      <c r="GP18" s="27" t="e">
        <f>IF(#REF!=17,4,0)</f>
        <v>#REF!</v>
      </c>
      <c r="GQ18" s="27" t="e">
        <f>IF(#REF!=18,3,0)</f>
        <v>#REF!</v>
      </c>
      <c r="GR18" s="27" t="e">
        <f>IF(#REF!=19,2,0)</f>
        <v>#REF!</v>
      </c>
      <c r="GS18" s="27" t="e">
        <f>IF(#REF!=20,1,0)</f>
        <v>#REF!</v>
      </c>
      <c r="GT18" s="27" t="e">
        <f>IF(#REF!&gt;20,0,0)</f>
        <v>#REF!</v>
      </c>
      <c r="GU18" s="27" t="e">
        <f>IF(#REF!="сх",0,0)</f>
        <v>#REF!</v>
      </c>
      <c r="GV18" s="27" t="e">
        <f>SUM(FZ18:GU18)</f>
        <v>#REF!</v>
      </c>
      <c r="GW18" s="27" t="e">
        <f>IF(#REF!=1,100,0)</f>
        <v>#REF!</v>
      </c>
      <c r="GX18" s="27" t="e">
        <f>IF(#REF!=2,98,0)</f>
        <v>#REF!</v>
      </c>
      <c r="GY18" s="27" t="e">
        <f>IF(#REF!=3,95,0)</f>
        <v>#REF!</v>
      </c>
      <c r="GZ18" s="27" t="e">
        <f>IF(#REF!=4,93,0)</f>
        <v>#REF!</v>
      </c>
      <c r="HA18" s="27" t="e">
        <f>IF(#REF!=5,90,0)</f>
        <v>#REF!</v>
      </c>
      <c r="HB18" s="27" t="e">
        <f>IF(#REF!=6,88,0)</f>
        <v>#REF!</v>
      </c>
      <c r="HC18" s="27" t="e">
        <f>IF(#REF!=7,85,0)</f>
        <v>#REF!</v>
      </c>
      <c r="HD18" s="27" t="e">
        <f>IF(#REF!=8,83,0)</f>
        <v>#REF!</v>
      </c>
      <c r="HE18" s="27" t="e">
        <f>IF(#REF!=9,80,0)</f>
        <v>#REF!</v>
      </c>
      <c r="HF18" s="27" t="e">
        <f>IF(#REF!=10,78,0)</f>
        <v>#REF!</v>
      </c>
      <c r="HG18" s="27" t="e">
        <f>IF(#REF!=11,75,0)</f>
        <v>#REF!</v>
      </c>
      <c r="HH18" s="27" t="e">
        <f>IF(#REF!=12,73,0)</f>
        <v>#REF!</v>
      </c>
      <c r="HI18" s="27" t="e">
        <f>IF(#REF!=13,70,0)</f>
        <v>#REF!</v>
      </c>
      <c r="HJ18" s="27" t="e">
        <f>IF(#REF!=14,68,0)</f>
        <v>#REF!</v>
      </c>
      <c r="HK18" s="27" t="e">
        <f>IF(#REF!=15,65,0)</f>
        <v>#REF!</v>
      </c>
      <c r="HL18" s="27" t="e">
        <f>IF(#REF!=16,63,0)</f>
        <v>#REF!</v>
      </c>
      <c r="HM18" s="27" t="e">
        <f>IF(#REF!=17,60,0)</f>
        <v>#REF!</v>
      </c>
      <c r="HN18" s="27" t="e">
        <f>IF(#REF!=18,58,0)</f>
        <v>#REF!</v>
      </c>
      <c r="HO18" s="27" t="e">
        <f>IF(#REF!=19,55,0)</f>
        <v>#REF!</v>
      </c>
      <c r="HP18" s="27" t="e">
        <f>IF(#REF!=20,53,0)</f>
        <v>#REF!</v>
      </c>
      <c r="HQ18" s="27" t="e">
        <f>IF(#REF!&gt;20,0,0)</f>
        <v>#REF!</v>
      </c>
      <c r="HR18" s="27" t="e">
        <f>IF(#REF!="сх",0,0)</f>
        <v>#REF!</v>
      </c>
      <c r="HS18" s="27" t="e">
        <f>SUM(GW18:HR18)</f>
        <v>#REF!</v>
      </c>
      <c r="HT18" s="27" t="e">
        <f>IF(#REF!=1,100,0)</f>
        <v>#REF!</v>
      </c>
      <c r="HU18" s="27" t="e">
        <f>IF(#REF!=2,98,0)</f>
        <v>#REF!</v>
      </c>
      <c r="HV18" s="27" t="e">
        <f>IF(#REF!=3,95,0)</f>
        <v>#REF!</v>
      </c>
      <c r="HW18" s="27" t="e">
        <f>IF(#REF!=4,93,0)</f>
        <v>#REF!</v>
      </c>
      <c r="HX18" s="27" t="e">
        <f>IF(#REF!=5,90,0)</f>
        <v>#REF!</v>
      </c>
      <c r="HY18" s="27" t="e">
        <f>IF(#REF!=6,88,0)</f>
        <v>#REF!</v>
      </c>
      <c r="HZ18" s="27" t="e">
        <f>IF(#REF!=7,85,0)</f>
        <v>#REF!</v>
      </c>
      <c r="IA18" s="27" t="e">
        <f>IF(#REF!=8,83,0)</f>
        <v>#REF!</v>
      </c>
      <c r="IB18" s="27" t="e">
        <f>IF(#REF!=9,80,0)</f>
        <v>#REF!</v>
      </c>
      <c r="IC18" s="27" t="e">
        <f>IF(#REF!=10,78,0)</f>
        <v>#REF!</v>
      </c>
      <c r="ID18" s="27" t="e">
        <f>IF(#REF!=11,75,0)</f>
        <v>#REF!</v>
      </c>
      <c r="IE18" s="27" t="e">
        <f>IF(#REF!=12,73,0)</f>
        <v>#REF!</v>
      </c>
      <c r="IF18" s="27" t="e">
        <f>IF(#REF!=13,70,0)</f>
        <v>#REF!</v>
      </c>
      <c r="IG18" s="27" t="e">
        <f>IF(#REF!=14,68,0)</f>
        <v>#REF!</v>
      </c>
      <c r="IH18" s="27" t="e">
        <f>IF(#REF!=15,65,0)</f>
        <v>#REF!</v>
      </c>
      <c r="II18" s="27" t="e">
        <f>IF(#REF!=16,63,0)</f>
        <v>#REF!</v>
      </c>
      <c r="IJ18" s="27" t="e">
        <f>IF(#REF!=17,60,0)</f>
        <v>#REF!</v>
      </c>
      <c r="IK18" s="27" t="e">
        <f>IF(#REF!=18,58,0)</f>
        <v>#REF!</v>
      </c>
      <c r="IL18" s="27" t="e">
        <f>IF(#REF!=19,55,0)</f>
        <v>#REF!</v>
      </c>
      <c r="IM18" s="27" t="e">
        <f>IF(#REF!=20,53,0)</f>
        <v>#REF!</v>
      </c>
      <c r="IN18" s="27" t="e">
        <f>IF(#REF!&gt;20,0,0)</f>
        <v>#REF!</v>
      </c>
      <c r="IO18" s="27" t="e">
        <f>IF(#REF!="сх",0,0)</f>
        <v>#REF!</v>
      </c>
      <c r="IP18" s="27" t="e">
        <f>SUM(HT18:IO18)</f>
        <v>#REF!</v>
      </c>
      <c r="IQ18" s="25"/>
      <c r="IR18" s="25"/>
      <c r="IS18" s="25"/>
      <c r="IT18" s="25"/>
      <c r="IU18" s="25"/>
      <c r="IV18" s="25"/>
    </row>
    <row r="19" spans="1:256" s="3" customFormat="1" ht="34.5">
      <c r="A19" s="79"/>
      <c r="B19" s="82"/>
      <c r="C19" s="82"/>
      <c r="D19" s="55" t="s">
        <v>111</v>
      </c>
      <c r="E19" s="56" t="s">
        <v>30</v>
      </c>
      <c r="F19" s="52">
        <v>634</v>
      </c>
      <c r="G19" s="47" t="s">
        <v>1</v>
      </c>
      <c r="H19" s="48">
        <v>0</v>
      </c>
      <c r="I19" s="47" t="s">
        <v>55</v>
      </c>
      <c r="J19" s="48">
        <v>0</v>
      </c>
      <c r="K19" s="79"/>
      <c r="L19" s="24"/>
      <c r="M19" s="25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5"/>
      <c r="IR19" s="25"/>
      <c r="IS19" s="25"/>
      <c r="IT19" s="25"/>
      <c r="IU19" s="25"/>
      <c r="IV19" s="25"/>
    </row>
    <row r="20" spans="1:256" s="3" customFormat="1" ht="34.5">
      <c r="A20" s="79"/>
      <c r="B20" s="82"/>
      <c r="C20" s="82"/>
      <c r="D20" s="55" t="s">
        <v>110</v>
      </c>
      <c r="E20" s="56" t="s">
        <v>30</v>
      </c>
      <c r="F20" s="52">
        <v>9</v>
      </c>
      <c r="G20" s="47">
        <v>17</v>
      </c>
      <c r="H20" s="48">
        <v>24</v>
      </c>
      <c r="I20" s="47">
        <v>7</v>
      </c>
      <c r="J20" s="48">
        <v>34</v>
      </c>
      <c r="K20" s="79"/>
      <c r="L20" s="24"/>
      <c r="M20" s="25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5"/>
      <c r="IR20" s="25"/>
      <c r="IS20" s="25"/>
      <c r="IT20" s="25"/>
      <c r="IU20" s="25"/>
      <c r="IV20" s="25"/>
    </row>
    <row r="21" spans="1:256" s="3" customFormat="1" ht="34.5">
      <c r="A21" s="79"/>
      <c r="B21" s="82"/>
      <c r="C21" s="82"/>
      <c r="D21" s="55" t="s">
        <v>109</v>
      </c>
      <c r="E21" s="56" t="s">
        <v>65</v>
      </c>
      <c r="F21" s="52">
        <v>757</v>
      </c>
      <c r="G21" s="60">
        <v>5</v>
      </c>
      <c r="H21" s="61">
        <v>36</v>
      </c>
      <c r="I21" s="60">
        <v>2</v>
      </c>
      <c r="J21" s="61">
        <v>42</v>
      </c>
      <c r="K21" s="79"/>
      <c r="L21" s="24"/>
      <c r="M21" s="2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5"/>
      <c r="IR21" s="25"/>
      <c r="IS21" s="25"/>
      <c r="IT21" s="25"/>
      <c r="IU21" s="25"/>
      <c r="IV21" s="25"/>
    </row>
    <row r="22" spans="1:256" s="3" customFormat="1" ht="34.5">
      <c r="A22" s="79"/>
      <c r="B22" s="82"/>
      <c r="C22" s="82"/>
      <c r="D22" s="55" t="s">
        <v>112</v>
      </c>
      <c r="E22" s="56" t="s">
        <v>60</v>
      </c>
      <c r="F22" s="52">
        <v>69</v>
      </c>
      <c r="G22" s="60">
        <v>4</v>
      </c>
      <c r="H22" s="61">
        <v>38</v>
      </c>
      <c r="I22" s="60">
        <v>5</v>
      </c>
      <c r="J22" s="61">
        <v>36</v>
      </c>
      <c r="K22" s="79"/>
      <c r="L22" s="24"/>
      <c r="M22" s="25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5"/>
      <c r="IR22" s="25"/>
      <c r="IS22" s="25"/>
      <c r="IT22" s="25"/>
      <c r="IU22" s="25"/>
      <c r="IV22" s="25"/>
    </row>
    <row r="23" spans="1:256" s="3" customFormat="1" ht="69">
      <c r="A23" s="79"/>
      <c r="B23" s="82"/>
      <c r="C23" s="82"/>
      <c r="D23" s="55" t="s">
        <v>41</v>
      </c>
      <c r="E23" s="56" t="s">
        <v>62</v>
      </c>
      <c r="F23" s="52">
        <v>9</v>
      </c>
      <c r="G23" s="60">
        <v>7</v>
      </c>
      <c r="H23" s="48">
        <v>34</v>
      </c>
      <c r="I23" s="47">
        <v>7</v>
      </c>
      <c r="J23" s="48">
        <v>34</v>
      </c>
      <c r="K23" s="79"/>
      <c r="L23" s="24"/>
      <c r="M23" s="25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5"/>
      <c r="IR23" s="25"/>
      <c r="IS23" s="25"/>
      <c r="IT23" s="25"/>
      <c r="IU23" s="25"/>
      <c r="IV23" s="25"/>
    </row>
    <row r="24" spans="1:256" s="3" customFormat="1" ht="69.75" thickBot="1">
      <c r="A24" s="80"/>
      <c r="B24" s="83"/>
      <c r="C24" s="83"/>
      <c r="D24" s="57" t="s">
        <v>42</v>
      </c>
      <c r="E24" s="58" t="s">
        <v>62</v>
      </c>
      <c r="F24" s="59">
        <v>20</v>
      </c>
      <c r="G24" s="49">
        <v>12</v>
      </c>
      <c r="H24" s="50">
        <v>29</v>
      </c>
      <c r="I24" s="77">
        <v>6</v>
      </c>
      <c r="J24" s="62">
        <v>35</v>
      </c>
      <c r="K24" s="80"/>
      <c r="L24" s="24"/>
      <c r="M24" s="25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5"/>
      <c r="IR24" s="25"/>
      <c r="IS24" s="25"/>
      <c r="IT24" s="25"/>
      <c r="IU24" s="25"/>
      <c r="IV24" s="25"/>
    </row>
    <row r="25" spans="1:256" s="3" customFormat="1" ht="34.5">
      <c r="A25" s="78">
        <v>3</v>
      </c>
      <c r="B25" s="81" t="s">
        <v>100</v>
      </c>
      <c r="C25" s="81" t="s">
        <v>101</v>
      </c>
      <c r="D25" s="53" t="s">
        <v>102</v>
      </c>
      <c r="E25" s="54" t="s">
        <v>65</v>
      </c>
      <c r="F25" s="51">
        <v>197</v>
      </c>
      <c r="G25" s="45">
        <v>28</v>
      </c>
      <c r="H25" s="46">
        <v>13</v>
      </c>
      <c r="I25" s="45" t="s">
        <v>55</v>
      </c>
      <c r="J25" s="46">
        <v>0</v>
      </c>
      <c r="K25" s="78">
        <v>262</v>
      </c>
      <c r="L25" s="24" t="e">
        <f>#REF!+#REF!</f>
        <v>#REF!</v>
      </c>
      <c r="M25" s="25"/>
      <c r="N25" s="26"/>
      <c r="O25" s="25" t="e">
        <f>IF(#REF!=1,25,0)</f>
        <v>#REF!</v>
      </c>
      <c r="P25" s="25" t="e">
        <f>IF(#REF!=2,22,0)</f>
        <v>#REF!</v>
      </c>
      <c r="Q25" s="25" t="e">
        <f>IF(#REF!=3,20,0)</f>
        <v>#REF!</v>
      </c>
      <c r="R25" s="25" t="e">
        <f>IF(#REF!=4,18,0)</f>
        <v>#REF!</v>
      </c>
      <c r="S25" s="25" t="e">
        <f>IF(#REF!=5,16,0)</f>
        <v>#REF!</v>
      </c>
      <c r="T25" s="25" t="e">
        <f>IF(#REF!=6,15,0)</f>
        <v>#REF!</v>
      </c>
      <c r="U25" s="25" t="e">
        <f>IF(#REF!=7,14,0)</f>
        <v>#REF!</v>
      </c>
      <c r="V25" s="25" t="e">
        <f>IF(#REF!=8,13,0)</f>
        <v>#REF!</v>
      </c>
      <c r="W25" s="25" t="e">
        <f>IF(#REF!=9,12,0)</f>
        <v>#REF!</v>
      </c>
      <c r="X25" s="25" t="e">
        <f>IF(#REF!=10,11,0)</f>
        <v>#REF!</v>
      </c>
      <c r="Y25" s="25" t="e">
        <f>IF(#REF!=11,10,0)</f>
        <v>#REF!</v>
      </c>
      <c r="Z25" s="25" t="e">
        <f>IF(#REF!=12,9,0)</f>
        <v>#REF!</v>
      </c>
      <c r="AA25" s="25" t="e">
        <f>IF(#REF!=13,8,0)</f>
        <v>#REF!</v>
      </c>
      <c r="AB25" s="25" t="e">
        <f>IF(#REF!=14,7,0)</f>
        <v>#REF!</v>
      </c>
      <c r="AC25" s="25" t="e">
        <f>IF(#REF!=15,6,0)</f>
        <v>#REF!</v>
      </c>
      <c r="AD25" s="25" t="e">
        <f>IF(#REF!=16,5,0)</f>
        <v>#REF!</v>
      </c>
      <c r="AE25" s="25" t="e">
        <f>IF(#REF!=17,4,0)</f>
        <v>#REF!</v>
      </c>
      <c r="AF25" s="25" t="e">
        <f>IF(#REF!=18,3,0)</f>
        <v>#REF!</v>
      </c>
      <c r="AG25" s="25" t="e">
        <f>IF(#REF!=19,2,0)</f>
        <v>#REF!</v>
      </c>
      <c r="AH25" s="25" t="e">
        <f>IF(#REF!=20,1,0)</f>
        <v>#REF!</v>
      </c>
      <c r="AI25" s="25" t="e">
        <f>IF(#REF!&gt;20,0,0)</f>
        <v>#REF!</v>
      </c>
      <c r="AJ25" s="25" t="e">
        <f>IF(#REF!="сх",0,0)</f>
        <v>#REF!</v>
      </c>
      <c r="AK25" s="25" t="e">
        <f>SUM(O25:AI25)</f>
        <v>#REF!</v>
      </c>
      <c r="AL25" s="25" t="e">
        <f>IF(#REF!=1,25,0)</f>
        <v>#REF!</v>
      </c>
      <c r="AM25" s="25" t="e">
        <f>IF(#REF!=2,22,0)</f>
        <v>#REF!</v>
      </c>
      <c r="AN25" s="25" t="e">
        <f>IF(#REF!=3,20,0)</f>
        <v>#REF!</v>
      </c>
      <c r="AO25" s="25" t="e">
        <f>IF(#REF!=4,18,0)</f>
        <v>#REF!</v>
      </c>
      <c r="AP25" s="25" t="e">
        <f>IF(#REF!=5,16,0)</f>
        <v>#REF!</v>
      </c>
      <c r="AQ25" s="25" t="e">
        <f>IF(#REF!=6,15,0)</f>
        <v>#REF!</v>
      </c>
      <c r="AR25" s="25" t="e">
        <f>IF(#REF!=7,14,0)</f>
        <v>#REF!</v>
      </c>
      <c r="AS25" s="25" t="e">
        <f>IF(#REF!=8,13,0)</f>
        <v>#REF!</v>
      </c>
      <c r="AT25" s="25" t="e">
        <f>IF(#REF!=9,12,0)</f>
        <v>#REF!</v>
      </c>
      <c r="AU25" s="25" t="e">
        <f>IF(#REF!=10,11,0)</f>
        <v>#REF!</v>
      </c>
      <c r="AV25" s="25" t="e">
        <f>IF(#REF!=11,10,0)</f>
        <v>#REF!</v>
      </c>
      <c r="AW25" s="25" t="e">
        <f>IF(#REF!=12,9,0)</f>
        <v>#REF!</v>
      </c>
      <c r="AX25" s="25" t="e">
        <f>IF(#REF!=13,8,0)</f>
        <v>#REF!</v>
      </c>
      <c r="AY25" s="25" t="e">
        <f>IF(#REF!=14,7,0)</f>
        <v>#REF!</v>
      </c>
      <c r="AZ25" s="25" t="e">
        <f>IF(#REF!=15,6,0)</f>
        <v>#REF!</v>
      </c>
      <c r="BA25" s="25" t="e">
        <f>IF(#REF!=16,5,0)</f>
        <v>#REF!</v>
      </c>
      <c r="BB25" s="25" t="e">
        <f>IF(#REF!=17,4,0)</f>
        <v>#REF!</v>
      </c>
      <c r="BC25" s="25" t="e">
        <f>IF(#REF!=18,3,0)</f>
        <v>#REF!</v>
      </c>
      <c r="BD25" s="25" t="e">
        <f>IF(#REF!=19,2,0)</f>
        <v>#REF!</v>
      </c>
      <c r="BE25" s="25" t="e">
        <f>IF(#REF!=20,1,0)</f>
        <v>#REF!</v>
      </c>
      <c r="BF25" s="25" t="e">
        <f>IF(#REF!&gt;20,0,0)</f>
        <v>#REF!</v>
      </c>
      <c r="BG25" s="25" t="e">
        <f>IF(#REF!="сх",0,0)</f>
        <v>#REF!</v>
      </c>
      <c r="BH25" s="25" t="e">
        <f>SUM(AL25:BF25)</f>
        <v>#REF!</v>
      </c>
      <c r="BI25" s="25" t="e">
        <f>IF(#REF!=1,45,0)</f>
        <v>#REF!</v>
      </c>
      <c r="BJ25" s="25" t="e">
        <f>IF(#REF!=2,42,0)</f>
        <v>#REF!</v>
      </c>
      <c r="BK25" s="25" t="e">
        <f>IF(#REF!=3,40,0)</f>
        <v>#REF!</v>
      </c>
      <c r="BL25" s="25" t="e">
        <f>IF(#REF!=4,38,0)</f>
        <v>#REF!</v>
      </c>
      <c r="BM25" s="25" t="e">
        <f>IF(#REF!=5,36,0)</f>
        <v>#REF!</v>
      </c>
      <c r="BN25" s="25" t="e">
        <f>IF(#REF!=6,35,0)</f>
        <v>#REF!</v>
      </c>
      <c r="BO25" s="25" t="e">
        <f>IF(#REF!=7,34,0)</f>
        <v>#REF!</v>
      </c>
      <c r="BP25" s="25" t="e">
        <f>IF(#REF!=8,33,0)</f>
        <v>#REF!</v>
      </c>
      <c r="BQ25" s="25" t="e">
        <f>IF(#REF!=9,32,0)</f>
        <v>#REF!</v>
      </c>
      <c r="BR25" s="25" t="e">
        <f>IF(#REF!=10,31,0)</f>
        <v>#REF!</v>
      </c>
      <c r="BS25" s="25" t="e">
        <f>IF(#REF!=11,30,0)</f>
        <v>#REF!</v>
      </c>
      <c r="BT25" s="25" t="e">
        <f>IF(#REF!=12,29,0)</f>
        <v>#REF!</v>
      </c>
      <c r="BU25" s="25" t="e">
        <f>IF(#REF!=13,28,0)</f>
        <v>#REF!</v>
      </c>
      <c r="BV25" s="25" t="e">
        <f>IF(#REF!=14,27,0)</f>
        <v>#REF!</v>
      </c>
      <c r="BW25" s="25" t="e">
        <f>IF(#REF!=15,26,0)</f>
        <v>#REF!</v>
      </c>
      <c r="BX25" s="25" t="e">
        <f>IF(#REF!=16,25,0)</f>
        <v>#REF!</v>
      </c>
      <c r="BY25" s="25" t="e">
        <f>IF(#REF!=17,24,0)</f>
        <v>#REF!</v>
      </c>
      <c r="BZ25" s="25" t="e">
        <f>IF(#REF!=18,23,0)</f>
        <v>#REF!</v>
      </c>
      <c r="CA25" s="25" t="e">
        <f>IF(#REF!=19,22,0)</f>
        <v>#REF!</v>
      </c>
      <c r="CB25" s="25" t="e">
        <f>IF(#REF!=20,21,0)</f>
        <v>#REF!</v>
      </c>
      <c r="CC25" s="25" t="e">
        <f>IF(#REF!=21,20,0)</f>
        <v>#REF!</v>
      </c>
      <c r="CD25" s="25" t="e">
        <f>IF(#REF!=22,19,0)</f>
        <v>#REF!</v>
      </c>
      <c r="CE25" s="25" t="e">
        <f>IF(#REF!=23,18,0)</f>
        <v>#REF!</v>
      </c>
      <c r="CF25" s="25" t="e">
        <f>IF(#REF!=24,17,0)</f>
        <v>#REF!</v>
      </c>
      <c r="CG25" s="25" t="e">
        <f>IF(#REF!=25,16,0)</f>
        <v>#REF!</v>
      </c>
      <c r="CH25" s="25" t="e">
        <f>IF(#REF!=26,15,0)</f>
        <v>#REF!</v>
      </c>
      <c r="CI25" s="25" t="e">
        <f>IF(#REF!=27,14,0)</f>
        <v>#REF!</v>
      </c>
      <c r="CJ25" s="25" t="e">
        <f>IF(#REF!=28,13,0)</f>
        <v>#REF!</v>
      </c>
      <c r="CK25" s="25" t="e">
        <f>IF(#REF!=29,12,0)</f>
        <v>#REF!</v>
      </c>
      <c r="CL25" s="25" t="e">
        <f>IF(#REF!=30,11,0)</f>
        <v>#REF!</v>
      </c>
      <c r="CM25" s="25" t="e">
        <f>IF(#REF!=31,10,0)</f>
        <v>#REF!</v>
      </c>
      <c r="CN25" s="25" t="e">
        <f>IF(#REF!=32,9,0)</f>
        <v>#REF!</v>
      </c>
      <c r="CO25" s="25" t="e">
        <f>IF(#REF!=33,8,0)</f>
        <v>#REF!</v>
      </c>
      <c r="CP25" s="25" t="e">
        <f>IF(#REF!=34,7,0)</f>
        <v>#REF!</v>
      </c>
      <c r="CQ25" s="25" t="e">
        <f>IF(#REF!=35,6,0)</f>
        <v>#REF!</v>
      </c>
      <c r="CR25" s="25" t="e">
        <f>IF(#REF!=36,5,0)</f>
        <v>#REF!</v>
      </c>
      <c r="CS25" s="25" t="e">
        <f>IF(#REF!=37,4,0)</f>
        <v>#REF!</v>
      </c>
      <c r="CT25" s="25" t="e">
        <f>IF(#REF!=38,3,0)</f>
        <v>#REF!</v>
      </c>
      <c r="CU25" s="25" t="e">
        <f>IF(#REF!=39,2,0)</f>
        <v>#REF!</v>
      </c>
      <c r="CV25" s="25" t="e">
        <f>IF(#REF!=40,1,0)</f>
        <v>#REF!</v>
      </c>
      <c r="CW25" s="25" t="e">
        <f>IF(#REF!&gt;20,0,0)</f>
        <v>#REF!</v>
      </c>
      <c r="CX25" s="25" t="e">
        <f>IF(#REF!="сх",0,0)</f>
        <v>#REF!</v>
      </c>
      <c r="CY25" s="25" t="e">
        <f>SUM(BI25:CX25)</f>
        <v>#REF!</v>
      </c>
      <c r="CZ25" s="25" t="e">
        <f>IF(#REF!=1,45,0)</f>
        <v>#REF!</v>
      </c>
      <c r="DA25" s="25" t="e">
        <f>IF(#REF!=2,42,0)</f>
        <v>#REF!</v>
      </c>
      <c r="DB25" s="25" t="e">
        <f>IF(#REF!=3,40,0)</f>
        <v>#REF!</v>
      </c>
      <c r="DC25" s="25" t="e">
        <f>IF(#REF!=4,38,0)</f>
        <v>#REF!</v>
      </c>
      <c r="DD25" s="25" t="e">
        <f>IF(#REF!=5,36,0)</f>
        <v>#REF!</v>
      </c>
      <c r="DE25" s="25" t="e">
        <f>IF(#REF!=6,35,0)</f>
        <v>#REF!</v>
      </c>
      <c r="DF25" s="25" t="e">
        <f>IF(#REF!=7,34,0)</f>
        <v>#REF!</v>
      </c>
      <c r="DG25" s="25" t="e">
        <f>IF(#REF!=8,33,0)</f>
        <v>#REF!</v>
      </c>
      <c r="DH25" s="25" t="e">
        <f>IF(#REF!=9,32,0)</f>
        <v>#REF!</v>
      </c>
      <c r="DI25" s="25" t="e">
        <f>IF(#REF!=10,31,0)</f>
        <v>#REF!</v>
      </c>
      <c r="DJ25" s="25" t="e">
        <f>IF(#REF!=11,30,0)</f>
        <v>#REF!</v>
      </c>
      <c r="DK25" s="25" t="e">
        <f>IF(#REF!=12,29,0)</f>
        <v>#REF!</v>
      </c>
      <c r="DL25" s="25" t="e">
        <f>IF(#REF!=13,28,0)</f>
        <v>#REF!</v>
      </c>
      <c r="DM25" s="25" t="e">
        <f>IF(#REF!=14,27,0)</f>
        <v>#REF!</v>
      </c>
      <c r="DN25" s="25" t="e">
        <f>IF(#REF!=15,26,0)</f>
        <v>#REF!</v>
      </c>
      <c r="DO25" s="25" t="e">
        <f>IF(#REF!=16,25,0)</f>
        <v>#REF!</v>
      </c>
      <c r="DP25" s="25" t="e">
        <f>IF(#REF!=17,24,0)</f>
        <v>#REF!</v>
      </c>
      <c r="DQ25" s="25" t="e">
        <f>IF(#REF!=18,23,0)</f>
        <v>#REF!</v>
      </c>
      <c r="DR25" s="25" t="e">
        <f>IF(#REF!=19,22,0)</f>
        <v>#REF!</v>
      </c>
      <c r="DS25" s="25" t="e">
        <f>IF(#REF!=20,21,0)</f>
        <v>#REF!</v>
      </c>
      <c r="DT25" s="25" t="e">
        <f>IF(#REF!=21,20,0)</f>
        <v>#REF!</v>
      </c>
      <c r="DU25" s="25" t="e">
        <f>IF(#REF!=22,19,0)</f>
        <v>#REF!</v>
      </c>
      <c r="DV25" s="25" t="e">
        <f>IF(#REF!=23,18,0)</f>
        <v>#REF!</v>
      </c>
      <c r="DW25" s="25" t="e">
        <f>IF(#REF!=24,17,0)</f>
        <v>#REF!</v>
      </c>
      <c r="DX25" s="25" t="e">
        <f>IF(#REF!=25,16,0)</f>
        <v>#REF!</v>
      </c>
      <c r="DY25" s="25" t="e">
        <f>IF(#REF!=26,15,0)</f>
        <v>#REF!</v>
      </c>
      <c r="DZ25" s="25" t="e">
        <f>IF(#REF!=27,14,0)</f>
        <v>#REF!</v>
      </c>
      <c r="EA25" s="25" t="e">
        <f>IF(#REF!=28,13,0)</f>
        <v>#REF!</v>
      </c>
      <c r="EB25" s="25" t="e">
        <f>IF(#REF!=29,12,0)</f>
        <v>#REF!</v>
      </c>
      <c r="EC25" s="25" t="e">
        <f>IF(#REF!=30,11,0)</f>
        <v>#REF!</v>
      </c>
      <c r="ED25" s="25" t="e">
        <f>IF(#REF!=31,10,0)</f>
        <v>#REF!</v>
      </c>
      <c r="EE25" s="25" t="e">
        <f>IF(#REF!=32,9,0)</f>
        <v>#REF!</v>
      </c>
      <c r="EF25" s="25" t="e">
        <f>IF(#REF!=33,8,0)</f>
        <v>#REF!</v>
      </c>
      <c r="EG25" s="25" t="e">
        <f>IF(#REF!=34,7,0)</f>
        <v>#REF!</v>
      </c>
      <c r="EH25" s="25" t="e">
        <f>IF(#REF!=35,6,0)</f>
        <v>#REF!</v>
      </c>
      <c r="EI25" s="25" t="e">
        <f>IF(#REF!=36,5,0)</f>
        <v>#REF!</v>
      </c>
      <c r="EJ25" s="25" t="e">
        <f>IF(#REF!=37,4,0)</f>
        <v>#REF!</v>
      </c>
      <c r="EK25" s="25" t="e">
        <f>IF(#REF!=38,3,0)</f>
        <v>#REF!</v>
      </c>
      <c r="EL25" s="25" t="e">
        <f>IF(#REF!=39,2,0)</f>
        <v>#REF!</v>
      </c>
      <c r="EM25" s="25" t="e">
        <f>IF(#REF!=40,1,0)</f>
        <v>#REF!</v>
      </c>
      <c r="EN25" s="25" t="e">
        <f>IF(#REF!&gt;20,0,0)</f>
        <v>#REF!</v>
      </c>
      <c r="EO25" s="25" t="e">
        <f>IF(#REF!="сх",0,0)</f>
        <v>#REF!</v>
      </c>
      <c r="EP25" s="25" t="e">
        <f>SUM(CZ25:EO25)</f>
        <v>#REF!</v>
      </c>
      <c r="EQ25" s="25"/>
      <c r="ER25" s="25" t="e">
        <f>IF(#REF!="сх","ноль",IF(#REF!&gt;0,#REF!,"Ноль"))</f>
        <v>#REF!</v>
      </c>
      <c r="ES25" s="25" t="e">
        <f>IF(#REF!="сх","ноль",IF(#REF!&gt;0,#REF!,"Ноль"))</f>
        <v>#REF!</v>
      </c>
      <c r="ET25" s="25"/>
      <c r="EU25" s="25" t="e">
        <f>MIN(ER25,ES25)</f>
        <v>#REF!</v>
      </c>
      <c r="EV25" s="25" t="e">
        <f>IF(K25=#REF!,IF(#REF!&lt;#REF!,#REF!,EZ25),#REF!)</f>
        <v>#REF!</v>
      </c>
      <c r="EW25" s="25" t="e">
        <f>IF(K25=#REF!,IF(#REF!&lt;#REF!,0,1))</f>
        <v>#REF!</v>
      </c>
      <c r="EX25" s="25" t="e">
        <f>IF(AND(EU25&gt;=21,EU25&lt;&gt;0),EU25,IF(K25&lt;#REF!,"СТОП",EV25+EW25))</f>
        <v>#REF!</v>
      </c>
      <c r="EY25" s="25"/>
      <c r="EZ25" s="25">
        <v>15</v>
      </c>
      <c r="FA25" s="25">
        <v>16</v>
      </c>
      <c r="FB25" s="25"/>
      <c r="FC25" s="27" t="e">
        <f>IF(#REF!=1,25,0)</f>
        <v>#REF!</v>
      </c>
      <c r="FD25" s="27" t="e">
        <f>IF(#REF!=2,22,0)</f>
        <v>#REF!</v>
      </c>
      <c r="FE25" s="27" t="e">
        <f>IF(#REF!=3,20,0)</f>
        <v>#REF!</v>
      </c>
      <c r="FF25" s="27" t="e">
        <f>IF(#REF!=4,18,0)</f>
        <v>#REF!</v>
      </c>
      <c r="FG25" s="27" t="e">
        <f>IF(#REF!=5,16,0)</f>
        <v>#REF!</v>
      </c>
      <c r="FH25" s="27" t="e">
        <f>IF(#REF!=6,15,0)</f>
        <v>#REF!</v>
      </c>
      <c r="FI25" s="27" t="e">
        <f>IF(#REF!=7,14,0)</f>
        <v>#REF!</v>
      </c>
      <c r="FJ25" s="27" t="e">
        <f>IF(#REF!=8,13,0)</f>
        <v>#REF!</v>
      </c>
      <c r="FK25" s="27" t="e">
        <f>IF(#REF!=9,12,0)</f>
        <v>#REF!</v>
      </c>
      <c r="FL25" s="27" t="e">
        <f>IF(#REF!=10,11,0)</f>
        <v>#REF!</v>
      </c>
      <c r="FM25" s="27" t="e">
        <f>IF(#REF!=11,10,0)</f>
        <v>#REF!</v>
      </c>
      <c r="FN25" s="27" t="e">
        <f>IF(#REF!=12,9,0)</f>
        <v>#REF!</v>
      </c>
      <c r="FO25" s="27" t="e">
        <f>IF(#REF!=13,8,0)</f>
        <v>#REF!</v>
      </c>
      <c r="FP25" s="27" t="e">
        <f>IF(#REF!=14,7,0)</f>
        <v>#REF!</v>
      </c>
      <c r="FQ25" s="27" t="e">
        <f>IF(#REF!=15,6,0)</f>
        <v>#REF!</v>
      </c>
      <c r="FR25" s="27" t="e">
        <f>IF(#REF!=16,5,0)</f>
        <v>#REF!</v>
      </c>
      <c r="FS25" s="27" t="e">
        <f>IF(#REF!=17,4,0)</f>
        <v>#REF!</v>
      </c>
      <c r="FT25" s="27" t="e">
        <f>IF(#REF!=18,3,0)</f>
        <v>#REF!</v>
      </c>
      <c r="FU25" s="27" t="e">
        <f>IF(#REF!=19,2,0)</f>
        <v>#REF!</v>
      </c>
      <c r="FV25" s="27" t="e">
        <f>IF(#REF!=20,1,0)</f>
        <v>#REF!</v>
      </c>
      <c r="FW25" s="27" t="e">
        <f>IF(#REF!&gt;20,0,0)</f>
        <v>#REF!</v>
      </c>
      <c r="FX25" s="27" t="e">
        <f>IF(#REF!="сх",0,0)</f>
        <v>#REF!</v>
      </c>
      <c r="FY25" s="27" t="e">
        <f>SUM(FC25:FX25)</f>
        <v>#REF!</v>
      </c>
      <c r="FZ25" s="27" t="e">
        <f>IF(#REF!=1,25,0)</f>
        <v>#REF!</v>
      </c>
      <c r="GA25" s="27" t="e">
        <f>IF(#REF!=2,22,0)</f>
        <v>#REF!</v>
      </c>
      <c r="GB25" s="27" t="e">
        <f>IF(#REF!=3,20,0)</f>
        <v>#REF!</v>
      </c>
      <c r="GC25" s="27" t="e">
        <f>IF(#REF!=4,18,0)</f>
        <v>#REF!</v>
      </c>
      <c r="GD25" s="27" t="e">
        <f>IF(#REF!=5,16,0)</f>
        <v>#REF!</v>
      </c>
      <c r="GE25" s="27" t="e">
        <f>IF(#REF!=6,15,0)</f>
        <v>#REF!</v>
      </c>
      <c r="GF25" s="27" t="e">
        <f>IF(#REF!=7,14,0)</f>
        <v>#REF!</v>
      </c>
      <c r="GG25" s="27" t="e">
        <f>IF(#REF!=8,13,0)</f>
        <v>#REF!</v>
      </c>
      <c r="GH25" s="27" t="e">
        <f>IF(#REF!=9,12,0)</f>
        <v>#REF!</v>
      </c>
      <c r="GI25" s="27" t="e">
        <f>IF(#REF!=10,11,0)</f>
        <v>#REF!</v>
      </c>
      <c r="GJ25" s="27" t="e">
        <f>IF(#REF!=11,10,0)</f>
        <v>#REF!</v>
      </c>
      <c r="GK25" s="27" t="e">
        <f>IF(#REF!=12,9,0)</f>
        <v>#REF!</v>
      </c>
      <c r="GL25" s="27" t="e">
        <f>IF(#REF!=13,8,0)</f>
        <v>#REF!</v>
      </c>
      <c r="GM25" s="27" t="e">
        <f>IF(#REF!=14,7,0)</f>
        <v>#REF!</v>
      </c>
      <c r="GN25" s="27" t="e">
        <f>IF(#REF!=15,6,0)</f>
        <v>#REF!</v>
      </c>
      <c r="GO25" s="27" t="e">
        <f>IF(#REF!=16,5,0)</f>
        <v>#REF!</v>
      </c>
      <c r="GP25" s="27" t="e">
        <f>IF(#REF!=17,4,0)</f>
        <v>#REF!</v>
      </c>
      <c r="GQ25" s="27" t="e">
        <f>IF(#REF!=18,3,0)</f>
        <v>#REF!</v>
      </c>
      <c r="GR25" s="27" t="e">
        <f>IF(#REF!=19,2,0)</f>
        <v>#REF!</v>
      </c>
      <c r="GS25" s="27" t="e">
        <f>IF(#REF!=20,1,0)</f>
        <v>#REF!</v>
      </c>
      <c r="GT25" s="27" t="e">
        <f>IF(#REF!&gt;20,0,0)</f>
        <v>#REF!</v>
      </c>
      <c r="GU25" s="27" t="e">
        <f>IF(#REF!="сх",0,0)</f>
        <v>#REF!</v>
      </c>
      <c r="GV25" s="27" t="e">
        <f>SUM(FZ25:GU25)</f>
        <v>#REF!</v>
      </c>
      <c r="GW25" s="27" t="e">
        <f>IF(#REF!=1,100,0)</f>
        <v>#REF!</v>
      </c>
      <c r="GX25" s="27" t="e">
        <f>IF(#REF!=2,98,0)</f>
        <v>#REF!</v>
      </c>
      <c r="GY25" s="27" t="e">
        <f>IF(#REF!=3,95,0)</f>
        <v>#REF!</v>
      </c>
      <c r="GZ25" s="27" t="e">
        <f>IF(#REF!=4,93,0)</f>
        <v>#REF!</v>
      </c>
      <c r="HA25" s="27" t="e">
        <f>IF(#REF!=5,90,0)</f>
        <v>#REF!</v>
      </c>
      <c r="HB25" s="27" t="e">
        <f>IF(#REF!=6,88,0)</f>
        <v>#REF!</v>
      </c>
      <c r="HC25" s="27" t="e">
        <f>IF(#REF!=7,85,0)</f>
        <v>#REF!</v>
      </c>
      <c r="HD25" s="27" t="e">
        <f>IF(#REF!=8,83,0)</f>
        <v>#REF!</v>
      </c>
      <c r="HE25" s="27" t="e">
        <f>IF(#REF!=9,80,0)</f>
        <v>#REF!</v>
      </c>
      <c r="HF25" s="27" t="e">
        <f>IF(#REF!=10,78,0)</f>
        <v>#REF!</v>
      </c>
      <c r="HG25" s="27" t="e">
        <f>IF(#REF!=11,75,0)</f>
        <v>#REF!</v>
      </c>
      <c r="HH25" s="27" t="e">
        <f>IF(#REF!=12,73,0)</f>
        <v>#REF!</v>
      </c>
      <c r="HI25" s="27" t="e">
        <f>IF(#REF!=13,70,0)</f>
        <v>#REF!</v>
      </c>
      <c r="HJ25" s="27" t="e">
        <f>IF(#REF!=14,68,0)</f>
        <v>#REF!</v>
      </c>
      <c r="HK25" s="27" t="e">
        <f>IF(#REF!=15,65,0)</f>
        <v>#REF!</v>
      </c>
      <c r="HL25" s="27" t="e">
        <f>IF(#REF!=16,63,0)</f>
        <v>#REF!</v>
      </c>
      <c r="HM25" s="27" t="e">
        <f>IF(#REF!=17,60,0)</f>
        <v>#REF!</v>
      </c>
      <c r="HN25" s="27" t="e">
        <f>IF(#REF!=18,58,0)</f>
        <v>#REF!</v>
      </c>
      <c r="HO25" s="27" t="e">
        <f>IF(#REF!=19,55,0)</f>
        <v>#REF!</v>
      </c>
      <c r="HP25" s="27" t="e">
        <f>IF(#REF!=20,53,0)</f>
        <v>#REF!</v>
      </c>
      <c r="HQ25" s="27" t="e">
        <f>IF(#REF!&gt;20,0,0)</f>
        <v>#REF!</v>
      </c>
      <c r="HR25" s="27" t="e">
        <f>IF(#REF!="сх",0,0)</f>
        <v>#REF!</v>
      </c>
      <c r="HS25" s="27" t="e">
        <f>SUM(GW25:HR25)</f>
        <v>#REF!</v>
      </c>
      <c r="HT25" s="27" t="e">
        <f>IF(#REF!=1,100,0)</f>
        <v>#REF!</v>
      </c>
      <c r="HU25" s="27" t="e">
        <f>IF(#REF!=2,98,0)</f>
        <v>#REF!</v>
      </c>
      <c r="HV25" s="27" t="e">
        <f>IF(#REF!=3,95,0)</f>
        <v>#REF!</v>
      </c>
      <c r="HW25" s="27" t="e">
        <f>IF(#REF!=4,93,0)</f>
        <v>#REF!</v>
      </c>
      <c r="HX25" s="27" t="e">
        <f>IF(#REF!=5,90,0)</f>
        <v>#REF!</v>
      </c>
      <c r="HY25" s="27" t="e">
        <f>IF(#REF!=6,88,0)</f>
        <v>#REF!</v>
      </c>
      <c r="HZ25" s="27" t="e">
        <f>IF(#REF!=7,85,0)</f>
        <v>#REF!</v>
      </c>
      <c r="IA25" s="27" t="e">
        <f>IF(#REF!=8,83,0)</f>
        <v>#REF!</v>
      </c>
      <c r="IB25" s="27" t="e">
        <f>IF(#REF!=9,80,0)</f>
        <v>#REF!</v>
      </c>
      <c r="IC25" s="27" t="e">
        <f>IF(#REF!=10,78,0)</f>
        <v>#REF!</v>
      </c>
      <c r="ID25" s="27" t="e">
        <f>IF(#REF!=11,75,0)</f>
        <v>#REF!</v>
      </c>
      <c r="IE25" s="27" t="e">
        <f>IF(#REF!=12,73,0)</f>
        <v>#REF!</v>
      </c>
      <c r="IF25" s="27" t="e">
        <f>IF(#REF!=13,70,0)</f>
        <v>#REF!</v>
      </c>
      <c r="IG25" s="27" t="e">
        <f>IF(#REF!=14,68,0)</f>
        <v>#REF!</v>
      </c>
      <c r="IH25" s="27" t="e">
        <f>IF(#REF!=15,65,0)</f>
        <v>#REF!</v>
      </c>
      <c r="II25" s="27" t="e">
        <f>IF(#REF!=16,63,0)</f>
        <v>#REF!</v>
      </c>
      <c r="IJ25" s="27" t="e">
        <f>IF(#REF!=17,60,0)</f>
        <v>#REF!</v>
      </c>
      <c r="IK25" s="27" t="e">
        <f>IF(#REF!=18,58,0)</f>
        <v>#REF!</v>
      </c>
      <c r="IL25" s="27" t="e">
        <f>IF(#REF!=19,55,0)</f>
        <v>#REF!</v>
      </c>
      <c r="IM25" s="27" t="e">
        <f>IF(#REF!=20,53,0)</f>
        <v>#REF!</v>
      </c>
      <c r="IN25" s="27" t="e">
        <f>IF(#REF!&gt;20,0,0)</f>
        <v>#REF!</v>
      </c>
      <c r="IO25" s="27" t="e">
        <f>IF(#REF!="сх",0,0)</f>
        <v>#REF!</v>
      </c>
      <c r="IP25" s="27" t="e">
        <f>SUM(HT25:IO25)</f>
        <v>#REF!</v>
      </c>
      <c r="IQ25" s="25"/>
      <c r="IR25" s="25"/>
      <c r="IS25" s="25"/>
      <c r="IT25" s="25"/>
      <c r="IU25" s="25"/>
      <c r="IV25" s="25"/>
    </row>
    <row r="26" spans="1:256" s="3" customFormat="1" ht="34.5">
      <c r="A26" s="79"/>
      <c r="B26" s="82"/>
      <c r="C26" s="82"/>
      <c r="D26" s="55" t="s">
        <v>118</v>
      </c>
      <c r="E26" s="56" t="s">
        <v>65</v>
      </c>
      <c r="F26" s="52">
        <v>31</v>
      </c>
      <c r="G26" s="60">
        <v>17</v>
      </c>
      <c r="H26" s="48">
        <v>24</v>
      </c>
      <c r="I26" s="60">
        <v>12</v>
      </c>
      <c r="J26" s="61">
        <v>29</v>
      </c>
      <c r="K26" s="79"/>
      <c r="L26" s="24"/>
      <c r="M26" s="25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5"/>
      <c r="IR26" s="25"/>
      <c r="IS26" s="25"/>
      <c r="IT26" s="25"/>
      <c r="IU26" s="25"/>
      <c r="IV26" s="25"/>
    </row>
    <row r="27" spans="1:256" s="3" customFormat="1" ht="34.5">
      <c r="A27" s="79"/>
      <c r="B27" s="82"/>
      <c r="C27" s="82"/>
      <c r="D27" s="55" t="s">
        <v>103</v>
      </c>
      <c r="E27" s="56" t="s">
        <v>30</v>
      </c>
      <c r="F27" s="52">
        <v>177</v>
      </c>
      <c r="G27" s="60">
        <v>5</v>
      </c>
      <c r="H27" s="61">
        <v>36</v>
      </c>
      <c r="I27" s="60">
        <v>6</v>
      </c>
      <c r="J27" s="61">
        <v>35</v>
      </c>
      <c r="K27" s="79"/>
      <c r="L27" s="24"/>
      <c r="M27" s="25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5"/>
      <c r="IR27" s="25"/>
      <c r="IS27" s="25"/>
      <c r="IT27" s="25"/>
      <c r="IU27" s="25"/>
      <c r="IV27" s="25"/>
    </row>
    <row r="28" spans="1:256" s="3" customFormat="1" ht="34.5">
      <c r="A28" s="79"/>
      <c r="B28" s="82"/>
      <c r="C28" s="82"/>
      <c r="D28" s="55" t="s">
        <v>104</v>
      </c>
      <c r="E28" s="56" t="s">
        <v>30</v>
      </c>
      <c r="F28" s="52">
        <v>570</v>
      </c>
      <c r="G28" s="47" t="s">
        <v>1</v>
      </c>
      <c r="H28" s="48">
        <v>0</v>
      </c>
      <c r="I28" s="47" t="s">
        <v>54</v>
      </c>
      <c r="J28" s="48">
        <v>0</v>
      </c>
      <c r="K28" s="79"/>
      <c r="L28" s="24"/>
      <c r="M28" s="25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5"/>
      <c r="IR28" s="25"/>
      <c r="IS28" s="25"/>
      <c r="IT28" s="25"/>
      <c r="IU28" s="25"/>
      <c r="IV28" s="25"/>
    </row>
    <row r="29" spans="1:256" s="3" customFormat="1" ht="34.5">
      <c r="A29" s="79"/>
      <c r="B29" s="82"/>
      <c r="C29" s="82"/>
      <c r="D29" s="55" t="s">
        <v>105</v>
      </c>
      <c r="E29" s="56" t="s">
        <v>60</v>
      </c>
      <c r="F29" s="52">
        <v>111</v>
      </c>
      <c r="G29" s="60">
        <v>2</v>
      </c>
      <c r="H29" s="61">
        <v>42</v>
      </c>
      <c r="I29" s="60">
        <v>3</v>
      </c>
      <c r="J29" s="61">
        <v>40</v>
      </c>
      <c r="K29" s="79"/>
      <c r="L29" s="24"/>
      <c r="M29" s="25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5"/>
      <c r="IR29" s="25"/>
      <c r="IS29" s="25"/>
      <c r="IT29" s="25"/>
      <c r="IU29" s="25"/>
      <c r="IV29" s="25"/>
    </row>
    <row r="30" spans="1:256" s="3" customFormat="1" ht="34.5">
      <c r="A30" s="79"/>
      <c r="B30" s="82"/>
      <c r="C30" s="82"/>
      <c r="D30" s="55" t="s">
        <v>106</v>
      </c>
      <c r="E30" s="56" t="s">
        <v>60</v>
      </c>
      <c r="F30" s="52">
        <v>324</v>
      </c>
      <c r="G30" s="47">
        <v>6</v>
      </c>
      <c r="H30" s="48">
        <v>35</v>
      </c>
      <c r="I30" s="47">
        <v>6</v>
      </c>
      <c r="J30" s="48">
        <v>35</v>
      </c>
      <c r="K30" s="79"/>
      <c r="L30" s="24"/>
      <c r="M30" s="25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5"/>
      <c r="IR30" s="25"/>
      <c r="IS30" s="25"/>
      <c r="IT30" s="25"/>
      <c r="IU30" s="25"/>
      <c r="IV30" s="25"/>
    </row>
    <row r="31" spans="1:256" s="3" customFormat="1" ht="69">
      <c r="A31" s="79"/>
      <c r="B31" s="82"/>
      <c r="C31" s="82"/>
      <c r="D31" s="55" t="s">
        <v>108</v>
      </c>
      <c r="E31" s="56" t="s">
        <v>62</v>
      </c>
      <c r="F31" s="52">
        <v>25</v>
      </c>
      <c r="G31" s="47" t="s">
        <v>55</v>
      </c>
      <c r="H31" s="48">
        <v>0</v>
      </c>
      <c r="I31" s="47">
        <v>20</v>
      </c>
      <c r="J31" s="48">
        <v>21</v>
      </c>
      <c r="K31" s="79"/>
      <c r="L31" s="24"/>
      <c r="M31" s="25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5"/>
      <c r="IR31" s="25"/>
      <c r="IS31" s="25"/>
      <c r="IT31" s="25"/>
      <c r="IU31" s="25"/>
      <c r="IV31" s="25"/>
    </row>
    <row r="32" spans="1:256" s="3" customFormat="1" ht="69.75" thickBot="1">
      <c r="A32" s="79"/>
      <c r="B32" s="82"/>
      <c r="C32" s="82"/>
      <c r="D32" s="55" t="s">
        <v>107</v>
      </c>
      <c r="E32" s="56" t="s">
        <v>62</v>
      </c>
      <c r="F32" s="52">
        <v>151</v>
      </c>
      <c r="G32" s="60">
        <v>2</v>
      </c>
      <c r="H32" s="61">
        <v>42</v>
      </c>
      <c r="I32" s="60">
        <v>4</v>
      </c>
      <c r="J32" s="61">
        <v>38</v>
      </c>
      <c r="K32" s="79"/>
      <c r="L32" s="24"/>
      <c r="M32" s="25"/>
      <c r="N32" s="2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5"/>
      <c r="IR32" s="25"/>
      <c r="IS32" s="25"/>
      <c r="IT32" s="25"/>
      <c r="IU32" s="25"/>
      <c r="IV32" s="25"/>
    </row>
    <row r="33" spans="1:256" s="3" customFormat="1" ht="34.5">
      <c r="A33" s="78">
        <v>4</v>
      </c>
      <c r="B33" s="81" t="s">
        <v>68</v>
      </c>
      <c r="C33" s="81" t="s">
        <v>67</v>
      </c>
      <c r="D33" s="53" t="s">
        <v>69</v>
      </c>
      <c r="E33" s="54" t="s">
        <v>65</v>
      </c>
      <c r="F33" s="51">
        <v>242</v>
      </c>
      <c r="G33" s="75">
        <v>2</v>
      </c>
      <c r="H33" s="76">
        <v>42</v>
      </c>
      <c r="I33" s="75">
        <v>3</v>
      </c>
      <c r="J33" s="76">
        <v>40</v>
      </c>
      <c r="K33" s="78">
        <v>243</v>
      </c>
      <c r="L33" s="24" t="e">
        <f>#REF!+#REF!</f>
        <v>#REF!</v>
      </c>
      <c r="M33" s="25"/>
      <c r="N33" s="26"/>
      <c r="O33" s="25" t="e">
        <f>IF(#REF!=1,25,0)</f>
        <v>#REF!</v>
      </c>
      <c r="P33" s="25" t="e">
        <f>IF(#REF!=2,22,0)</f>
        <v>#REF!</v>
      </c>
      <c r="Q33" s="25" t="e">
        <f>IF(#REF!=3,20,0)</f>
        <v>#REF!</v>
      </c>
      <c r="R33" s="25" t="e">
        <f>IF(#REF!=4,18,0)</f>
        <v>#REF!</v>
      </c>
      <c r="S33" s="25" t="e">
        <f>IF(#REF!=5,16,0)</f>
        <v>#REF!</v>
      </c>
      <c r="T33" s="25" t="e">
        <f>IF(#REF!=6,15,0)</f>
        <v>#REF!</v>
      </c>
      <c r="U33" s="25" t="e">
        <f>IF(#REF!=7,14,0)</f>
        <v>#REF!</v>
      </c>
      <c r="V33" s="25" t="e">
        <f>IF(#REF!=8,13,0)</f>
        <v>#REF!</v>
      </c>
      <c r="W33" s="25" t="e">
        <f>IF(#REF!=9,12,0)</f>
        <v>#REF!</v>
      </c>
      <c r="X33" s="25" t="e">
        <f>IF(#REF!=10,11,0)</f>
        <v>#REF!</v>
      </c>
      <c r="Y33" s="25" t="e">
        <f>IF(#REF!=11,10,0)</f>
        <v>#REF!</v>
      </c>
      <c r="Z33" s="25" t="e">
        <f>IF(#REF!=12,9,0)</f>
        <v>#REF!</v>
      </c>
      <c r="AA33" s="25" t="e">
        <f>IF(#REF!=13,8,0)</f>
        <v>#REF!</v>
      </c>
      <c r="AB33" s="25" t="e">
        <f>IF(#REF!=14,7,0)</f>
        <v>#REF!</v>
      </c>
      <c r="AC33" s="25" t="e">
        <f>IF(#REF!=15,6,0)</f>
        <v>#REF!</v>
      </c>
      <c r="AD33" s="25" t="e">
        <f>IF(#REF!=16,5,0)</f>
        <v>#REF!</v>
      </c>
      <c r="AE33" s="25" t="e">
        <f>IF(#REF!=17,4,0)</f>
        <v>#REF!</v>
      </c>
      <c r="AF33" s="25" t="e">
        <f>IF(#REF!=18,3,0)</f>
        <v>#REF!</v>
      </c>
      <c r="AG33" s="25" t="e">
        <f>IF(#REF!=19,2,0)</f>
        <v>#REF!</v>
      </c>
      <c r="AH33" s="25" t="e">
        <f>IF(#REF!=20,1,0)</f>
        <v>#REF!</v>
      </c>
      <c r="AI33" s="25" t="e">
        <f>IF(#REF!&gt;20,0,0)</f>
        <v>#REF!</v>
      </c>
      <c r="AJ33" s="25" t="e">
        <f>IF(#REF!="сх",0,0)</f>
        <v>#REF!</v>
      </c>
      <c r="AK33" s="25" t="e">
        <f>SUM(O33:AI33)</f>
        <v>#REF!</v>
      </c>
      <c r="AL33" s="25" t="e">
        <f>IF(#REF!=1,25,0)</f>
        <v>#REF!</v>
      </c>
      <c r="AM33" s="25" t="e">
        <f>IF(#REF!=2,22,0)</f>
        <v>#REF!</v>
      </c>
      <c r="AN33" s="25" t="e">
        <f>IF(#REF!=3,20,0)</f>
        <v>#REF!</v>
      </c>
      <c r="AO33" s="25" t="e">
        <f>IF(#REF!=4,18,0)</f>
        <v>#REF!</v>
      </c>
      <c r="AP33" s="25" t="e">
        <f>IF(#REF!=5,16,0)</f>
        <v>#REF!</v>
      </c>
      <c r="AQ33" s="25" t="e">
        <f>IF(#REF!=6,15,0)</f>
        <v>#REF!</v>
      </c>
      <c r="AR33" s="25" t="e">
        <f>IF(#REF!=7,14,0)</f>
        <v>#REF!</v>
      </c>
      <c r="AS33" s="25" t="e">
        <f>IF(#REF!=8,13,0)</f>
        <v>#REF!</v>
      </c>
      <c r="AT33" s="25" t="e">
        <f>IF(#REF!=9,12,0)</f>
        <v>#REF!</v>
      </c>
      <c r="AU33" s="25" t="e">
        <f>IF(#REF!=10,11,0)</f>
        <v>#REF!</v>
      </c>
      <c r="AV33" s="25" t="e">
        <f>IF(#REF!=11,10,0)</f>
        <v>#REF!</v>
      </c>
      <c r="AW33" s="25" t="e">
        <f>IF(#REF!=12,9,0)</f>
        <v>#REF!</v>
      </c>
      <c r="AX33" s="25" t="e">
        <f>IF(#REF!=13,8,0)</f>
        <v>#REF!</v>
      </c>
      <c r="AY33" s="25" t="e">
        <f>IF(#REF!=14,7,0)</f>
        <v>#REF!</v>
      </c>
      <c r="AZ33" s="25" t="e">
        <f>IF(#REF!=15,6,0)</f>
        <v>#REF!</v>
      </c>
      <c r="BA33" s="25" t="e">
        <f>IF(#REF!=16,5,0)</f>
        <v>#REF!</v>
      </c>
      <c r="BB33" s="25" t="e">
        <f>IF(#REF!=17,4,0)</f>
        <v>#REF!</v>
      </c>
      <c r="BC33" s="25" t="e">
        <f>IF(#REF!=18,3,0)</f>
        <v>#REF!</v>
      </c>
      <c r="BD33" s="25" t="e">
        <f>IF(#REF!=19,2,0)</f>
        <v>#REF!</v>
      </c>
      <c r="BE33" s="25" t="e">
        <f>IF(#REF!=20,1,0)</f>
        <v>#REF!</v>
      </c>
      <c r="BF33" s="25" t="e">
        <f>IF(#REF!&gt;20,0,0)</f>
        <v>#REF!</v>
      </c>
      <c r="BG33" s="25" t="e">
        <f>IF(#REF!="сх",0,0)</f>
        <v>#REF!</v>
      </c>
      <c r="BH33" s="25" t="e">
        <f>SUM(AL33:BF33)</f>
        <v>#REF!</v>
      </c>
      <c r="BI33" s="25" t="e">
        <f>IF(#REF!=1,45,0)</f>
        <v>#REF!</v>
      </c>
      <c r="BJ33" s="25" t="e">
        <f>IF(#REF!=2,42,0)</f>
        <v>#REF!</v>
      </c>
      <c r="BK33" s="25" t="e">
        <f>IF(#REF!=3,40,0)</f>
        <v>#REF!</v>
      </c>
      <c r="BL33" s="25" t="e">
        <f>IF(#REF!=4,38,0)</f>
        <v>#REF!</v>
      </c>
      <c r="BM33" s="25" t="e">
        <f>IF(#REF!=5,36,0)</f>
        <v>#REF!</v>
      </c>
      <c r="BN33" s="25" t="e">
        <f>IF(#REF!=6,35,0)</f>
        <v>#REF!</v>
      </c>
      <c r="BO33" s="25" t="e">
        <f>IF(#REF!=7,34,0)</f>
        <v>#REF!</v>
      </c>
      <c r="BP33" s="25" t="e">
        <f>IF(#REF!=8,33,0)</f>
        <v>#REF!</v>
      </c>
      <c r="BQ33" s="25" t="e">
        <f>IF(#REF!=9,32,0)</f>
        <v>#REF!</v>
      </c>
      <c r="BR33" s="25" t="e">
        <f>IF(#REF!=10,31,0)</f>
        <v>#REF!</v>
      </c>
      <c r="BS33" s="25" t="e">
        <f>IF(#REF!=11,30,0)</f>
        <v>#REF!</v>
      </c>
      <c r="BT33" s="25" t="e">
        <f>IF(#REF!=12,29,0)</f>
        <v>#REF!</v>
      </c>
      <c r="BU33" s="25" t="e">
        <f>IF(#REF!=13,28,0)</f>
        <v>#REF!</v>
      </c>
      <c r="BV33" s="25" t="e">
        <f>IF(#REF!=14,27,0)</f>
        <v>#REF!</v>
      </c>
      <c r="BW33" s="25" t="e">
        <f>IF(#REF!=15,26,0)</f>
        <v>#REF!</v>
      </c>
      <c r="BX33" s="25" t="e">
        <f>IF(#REF!=16,25,0)</f>
        <v>#REF!</v>
      </c>
      <c r="BY33" s="25" t="e">
        <f>IF(#REF!=17,24,0)</f>
        <v>#REF!</v>
      </c>
      <c r="BZ33" s="25" t="e">
        <f>IF(#REF!=18,23,0)</f>
        <v>#REF!</v>
      </c>
      <c r="CA33" s="25" t="e">
        <f>IF(#REF!=19,22,0)</f>
        <v>#REF!</v>
      </c>
      <c r="CB33" s="25" t="e">
        <f>IF(#REF!=20,21,0)</f>
        <v>#REF!</v>
      </c>
      <c r="CC33" s="25" t="e">
        <f>IF(#REF!=21,20,0)</f>
        <v>#REF!</v>
      </c>
      <c r="CD33" s="25" t="e">
        <f>IF(#REF!=22,19,0)</f>
        <v>#REF!</v>
      </c>
      <c r="CE33" s="25" t="e">
        <f>IF(#REF!=23,18,0)</f>
        <v>#REF!</v>
      </c>
      <c r="CF33" s="25" t="e">
        <f>IF(#REF!=24,17,0)</f>
        <v>#REF!</v>
      </c>
      <c r="CG33" s="25" t="e">
        <f>IF(#REF!=25,16,0)</f>
        <v>#REF!</v>
      </c>
      <c r="CH33" s="25" t="e">
        <f>IF(#REF!=26,15,0)</f>
        <v>#REF!</v>
      </c>
      <c r="CI33" s="25" t="e">
        <f>IF(#REF!=27,14,0)</f>
        <v>#REF!</v>
      </c>
      <c r="CJ33" s="25" t="e">
        <f>IF(#REF!=28,13,0)</f>
        <v>#REF!</v>
      </c>
      <c r="CK33" s="25" t="e">
        <f>IF(#REF!=29,12,0)</f>
        <v>#REF!</v>
      </c>
      <c r="CL33" s="25" t="e">
        <f>IF(#REF!=30,11,0)</f>
        <v>#REF!</v>
      </c>
      <c r="CM33" s="25" t="e">
        <f>IF(#REF!=31,10,0)</f>
        <v>#REF!</v>
      </c>
      <c r="CN33" s="25" t="e">
        <f>IF(#REF!=32,9,0)</f>
        <v>#REF!</v>
      </c>
      <c r="CO33" s="25" t="e">
        <f>IF(#REF!=33,8,0)</f>
        <v>#REF!</v>
      </c>
      <c r="CP33" s="25" t="e">
        <f>IF(#REF!=34,7,0)</f>
        <v>#REF!</v>
      </c>
      <c r="CQ33" s="25" t="e">
        <f>IF(#REF!=35,6,0)</f>
        <v>#REF!</v>
      </c>
      <c r="CR33" s="25" t="e">
        <f>IF(#REF!=36,5,0)</f>
        <v>#REF!</v>
      </c>
      <c r="CS33" s="25" t="e">
        <f>IF(#REF!=37,4,0)</f>
        <v>#REF!</v>
      </c>
      <c r="CT33" s="25" t="e">
        <f>IF(#REF!=38,3,0)</f>
        <v>#REF!</v>
      </c>
      <c r="CU33" s="25" t="e">
        <f>IF(#REF!=39,2,0)</f>
        <v>#REF!</v>
      </c>
      <c r="CV33" s="25" t="e">
        <f>IF(#REF!=40,1,0)</f>
        <v>#REF!</v>
      </c>
      <c r="CW33" s="25" t="e">
        <f>IF(#REF!&gt;20,0,0)</f>
        <v>#REF!</v>
      </c>
      <c r="CX33" s="25" t="e">
        <f>IF(#REF!="сх",0,0)</f>
        <v>#REF!</v>
      </c>
      <c r="CY33" s="25" t="e">
        <f>SUM(BI33:CX33)</f>
        <v>#REF!</v>
      </c>
      <c r="CZ33" s="25" t="e">
        <f>IF(#REF!=1,45,0)</f>
        <v>#REF!</v>
      </c>
      <c r="DA33" s="25" t="e">
        <f>IF(#REF!=2,42,0)</f>
        <v>#REF!</v>
      </c>
      <c r="DB33" s="25" t="e">
        <f>IF(#REF!=3,40,0)</f>
        <v>#REF!</v>
      </c>
      <c r="DC33" s="25" t="e">
        <f>IF(#REF!=4,38,0)</f>
        <v>#REF!</v>
      </c>
      <c r="DD33" s="25" t="e">
        <f>IF(#REF!=5,36,0)</f>
        <v>#REF!</v>
      </c>
      <c r="DE33" s="25" t="e">
        <f>IF(#REF!=6,35,0)</f>
        <v>#REF!</v>
      </c>
      <c r="DF33" s="25" t="e">
        <f>IF(#REF!=7,34,0)</f>
        <v>#REF!</v>
      </c>
      <c r="DG33" s="25" t="e">
        <f>IF(#REF!=8,33,0)</f>
        <v>#REF!</v>
      </c>
      <c r="DH33" s="25" t="e">
        <f>IF(#REF!=9,32,0)</f>
        <v>#REF!</v>
      </c>
      <c r="DI33" s="25" t="e">
        <f>IF(#REF!=10,31,0)</f>
        <v>#REF!</v>
      </c>
      <c r="DJ33" s="25" t="e">
        <f>IF(#REF!=11,30,0)</f>
        <v>#REF!</v>
      </c>
      <c r="DK33" s="25" t="e">
        <f>IF(#REF!=12,29,0)</f>
        <v>#REF!</v>
      </c>
      <c r="DL33" s="25" t="e">
        <f>IF(#REF!=13,28,0)</f>
        <v>#REF!</v>
      </c>
      <c r="DM33" s="25" t="e">
        <f>IF(#REF!=14,27,0)</f>
        <v>#REF!</v>
      </c>
      <c r="DN33" s="25" t="e">
        <f>IF(#REF!=15,26,0)</f>
        <v>#REF!</v>
      </c>
      <c r="DO33" s="25" t="e">
        <f>IF(#REF!=16,25,0)</f>
        <v>#REF!</v>
      </c>
      <c r="DP33" s="25" t="e">
        <f>IF(#REF!=17,24,0)</f>
        <v>#REF!</v>
      </c>
      <c r="DQ33" s="25" t="e">
        <f>IF(#REF!=18,23,0)</f>
        <v>#REF!</v>
      </c>
      <c r="DR33" s="25" t="e">
        <f>IF(#REF!=19,22,0)</f>
        <v>#REF!</v>
      </c>
      <c r="DS33" s="25" t="e">
        <f>IF(#REF!=20,21,0)</f>
        <v>#REF!</v>
      </c>
      <c r="DT33" s="25" t="e">
        <f>IF(#REF!=21,20,0)</f>
        <v>#REF!</v>
      </c>
      <c r="DU33" s="25" t="e">
        <f>IF(#REF!=22,19,0)</f>
        <v>#REF!</v>
      </c>
      <c r="DV33" s="25" t="e">
        <f>IF(#REF!=23,18,0)</f>
        <v>#REF!</v>
      </c>
      <c r="DW33" s="25" t="e">
        <f>IF(#REF!=24,17,0)</f>
        <v>#REF!</v>
      </c>
      <c r="DX33" s="25" t="e">
        <f>IF(#REF!=25,16,0)</f>
        <v>#REF!</v>
      </c>
      <c r="DY33" s="25" t="e">
        <f>IF(#REF!=26,15,0)</f>
        <v>#REF!</v>
      </c>
      <c r="DZ33" s="25" t="e">
        <f>IF(#REF!=27,14,0)</f>
        <v>#REF!</v>
      </c>
      <c r="EA33" s="25" t="e">
        <f>IF(#REF!=28,13,0)</f>
        <v>#REF!</v>
      </c>
      <c r="EB33" s="25" t="e">
        <f>IF(#REF!=29,12,0)</f>
        <v>#REF!</v>
      </c>
      <c r="EC33" s="25" t="e">
        <f>IF(#REF!=30,11,0)</f>
        <v>#REF!</v>
      </c>
      <c r="ED33" s="25" t="e">
        <f>IF(#REF!=31,10,0)</f>
        <v>#REF!</v>
      </c>
      <c r="EE33" s="25" t="e">
        <f>IF(#REF!=32,9,0)</f>
        <v>#REF!</v>
      </c>
      <c r="EF33" s="25" t="e">
        <f>IF(#REF!=33,8,0)</f>
        <v>#REF!</v>
      </c>
      <c r="EG33" s="25" t="e">
        <f>IF(#REF!=34,7,0)</f>
        <v>#REF!</v>
      </c>
      <c r="EH33" s="25" t="e">
        <f>IF(#REF!=35,6,0)</f>
        <v>#REF!</v>
      </c>
      <c r="EI33" s="25" t="e">
        <f>IF(#REF!=36,5,0)</f>
        <v>#REF!</v>
      </c>
      <c r="EJ33" s="25" t="e">
        <f>IF(#REF!=37,4,0)</f>
        <v>#REF!</v>
      </c>
      <c r="EK33" s="25" t="e">
        <f>IF(#REF!=38,3,0)</f>
        <v>#REF!</v>
      </c>
      <c r="EL33" s="25" t="e">
        <f>IF(#REF!=39,2,0)</f>
        <v>#REF!</v>
      </c>
      <c r="EM33" s="25" t="e">
        <f>IF(#REF!=40,1,0)</f>
        <v>#REF!</v>
      </c>
      <c r="EN33" s="25" t="e">
        <f>IF(#REF!&gt;20,0,0)</f>
        <v>#REF!</v>
      </c>
      <c r="EO33" s="25" t="e">
        <f>IF(#REF!="сх",0,0)</f>
        <v>#REF!</v>
      </c>
      <c r="EP33" s="25" t="e">
        <f>SUM(CZ33:EO33)</f>
        <v>#REF!</v>
      </c>
      <c r="EQ33" s="25"/>
      <c r="ER33" s="25" t="e">
        <f>IF(#REF!="сх","ноль",IF(#REF!&gt;0,#REF!,"Ноль"))</f>
        <v>#REF!</v>
      </c>
      <c r="ES33" s="25" t="e">
        <f>IF(#REF!="сх","ноль",IF(#REF!&gt;0,#REF!,"Ноль"))</f>
        <v>#REF!</v>
      </c>
      <c r="ET33" s="25"/>
      <c r="EU33" s="25" t="e">
        <f>MIN(ER33,ES33)</f>
        <v>#REF!</v>
      </c>
      <c r="EV33" s="25" t="e">
        <f>IF(K33=#REF!,IF(#REF!&lt;#REF!,#REF!,EZ33),#REF!)</f>
        <v>#REF!</v>
      </c>
      <c r="EW33" s="25" t="e">
        <f>IF(K33=#REF!,IF(#REF!&lt;#REF!,0,1))</f>
        <v>#REF!</v>
      </c>
      <c r="EX33" s="25" t="e">
        <f>IF(AND(EU33&gt;=21,EU33&lt;&gt;0),EU33,IF(K33&lt;#REF!,"СТОП",EV33+EW33))</f>
        <v>#REF!</v>
      </c>
      <c r="EY33" s="25"/>
      <c r="EZ33" s="25">
        <v>15</v>
      </c>
      <c r="FA33" s="25">
        <v>16</v>
      </c>
      <c r="FB33" s="25"/>
      <c r="FC33" s="27" t="e">
        <f>IF(#REF!=1,25,0)</f>
        <v>#REF!</v>
      </c>
      <c r="FD33" s="27" t="e">
        <f>IF(#REF!=2,22,0)</f>
        <v>#REF!</v>
      </c>
      <c r="FE33" s="27" t="e">
        <f>IF(#REF!=3,20,0)</f>
        <v>#REF!</v>
      </c>
      <c r="FF33" s="27" t="e">
        <f>IF(#REF!=4,18,0)</f>
        <v>#REF!</v>
      </c>
      <c r="FG33" s="27" t="e">
        <f>IF(#REF!=5,16,0)</f>
        <v>#REF!</v>
      </c>
      <c r="FH33" s="27" t="e">
        <f>IF(#REF!=6,15,0)</f>
        <v>#REF!</v>
      </c>
      <c r="FI33" s="27" t="e">
        <f>IF(#REF!=7,14,0)</f>
        <v>#REF!</v>
      </c>
      <c r="FJ33" s="27" t="e">
        <f>IF(#REF!=8,13,0)</f>
        <v>#REF!</v>
      </c>
      <c r="FK33" s="27" t="e">
        <f>IF(#REF!=9,12,0)</f>
        <v>#REF!</v>
      </c>
      <c r="FL33" s="27" t="e">
        <f>IF(#REF!=10,11,0)</f>
        <v>#REF!</v>
      </c>
      <c r="FM33" s="27" t="e">
        <f>IF(#REF!=11,10,0)</f>
        <v>#REF!</v>
      </c>
      <c r="FN33" s="27" t="e">
        <f>IF(#REF!=12,9,0)</f>
        <v>#REF!</v>
      </c>
      <c r="FO33" s="27" t="e">
        <f>IF(#REF!=13,8,0)</f>
        <v>#REF!</v>
      </c>
      <c r="FP33" s="27" t="e">
        <f>IF(#REF!=14,7,0)</f>
        <v>#REF!</v>
      </c>
      <c r="FQ33" s="27" t="e">
        <f>IF(#REF!=15,6,0)</f>
        <v>#REF!</v>
      </c>
      <c r="FR33" s="27" t="e">
        <f>IF(#REF!=16,5,0)</f>
        <v>#REF!</v>
      </c>
      <c r="FS33" s="27" t="e">
        <f>IF(#REF!=17,4,0)</f>
        <v>#REF!</v>
      </c>
      <c r="FT33" s="27" t="e">
        <f>IF(#REF!=18,3,0)</f>
        <v>#REF!</v>
      </c>
      <c r="FU33" s="27" t="e">
        <f>IF(#REF!=19,2,0)</f>
        <v>#REF!</v>
      </c>
      <c r="FV33" s="27" t="e">
        <f>IF(#REF!=20,1,0)</f>
        <v>#REF!</v>
      </c>
      <c r="FW33" s="27" t="e">
        <f>IF(#REF!&gt;20,0,0)</f>
        <v>#REF!</v>
      </c>
      <c r="FX33" s="27" t="e">
        <f>IF(#REF!="сх",0,0)</f>
        <v>#REF!</v>
      </c>
      <c r="FY33" s="27" t="e">
        <f>SUM(FC33:FX33)</f>
        <v>#REF!</v>
      </c>
      <c r="FZ33" s="27" t="e">
        <f>IF(#REF!=1,25,0)</f>
        <v>#REF!</v>
      </c>
      <c r="GA33" s="27" t="e">
        <f>IF(#REF!=2,22,0)</f>
        <v>#REF!</v>
      </c>
      <c r="GB33" s="27" t="e">
        <f>IF(#REF!=3,20,0)</f>
        <v>#REF!</v>
      </c>
      <c r="GC33" s="27" t="e">
        <f>IF(#REF!=4,18,0)</f>
        <v>#REF!</v>
      </c>
      <c r="GD33" s="27" t="e">
        <f>IF(#REF!=5,16,0)</f>
        <v>#REF!</v>
      </c>
      <c r="GE33" s="27" t="e">
        <f>IF(#REF!=6,15,0)</f>
        <v>#REF!</v>
      </c>
      <c r="GF33" s="27" t="e">
        <f>IF(#REF!=7,14,0)</f>
        <v>#REF!</v>
      </c>
      <c r="GG33" s="27" t="e">
        <f>IF(#REF!=8,13,0)</f>
        <v>#REF!</v>
      </c>
      <c r="GH33" s="27" t="e">
        <f>IF(#REF!=9,12,0)</f>
        <v>#REF!</v>
      </c>
      <c r="GI33" s="27" t="e">
        <f>IF(#REF!=10,11,0)</f>
        <v>#REF!</v>
      </c>
      <c r="GJ33" s="27" t="e">
        <f>IF(#REF!=11,10,0)</f>
        <v>#REF!</v>
      </c>
      <c r="GK33" s="27" t="e">
        <f>IF(#REF!=12,9,0)</f>
        <v>#REF!</v>
      </c>
      <c r="GL33" s="27" t="e">
        <f>IF(#REF!=13,8,0)</f>
        <v>#REF!</v>
      </c>
      <c r="GM33" s="27" t="e">
        <f>IF(#REF!=14,7,0)</f>
        <v>#REF!</v>
      </c>
      <c r="GN33" s="27" t="e">
        <f>IF(#REF!=15,6,0)</f>
        <v>#REF!</v>
      </c>
      <c r="GO33" s="27" t="e">
        <f>IF(#REF!=16,5,0)</f>
        <v>#REF!</v>
      </c>
      <c r="GP33" s="27" t="e">
        <f>IF(#REF!=17,4,0)</f>
        <v>#REF!</v>
      </c>
      <c r="GQ33" s="27" t="e">
        <f>IF(#REF!=18,3,0)</f>
        <v>#REF!</v>
      </c>
      <c r="GR33" s="27" t="e">
        <f>IF(#REF!=19,2,0)</f>
        <v>#REF!</v>
      </c>
      <c r="GS33" s="27" t="e">
        <f>IF(#REF!=20,1,0)</f>
        <v>#REF!</v>
      </c>
      <c r="GT33" s="27" t="e">
        <f>IF(#REF!&gt;20,0,0)</f>
        <v>#REF!</v>
      </c>
      <c r="GU33" s="27" t="e">
        <f>IF(#REF!="сх",0,0)</f>
        <v>#REF!</v>
      </c>
      <c r="GV33" s="27" t="e">
        <f>SUM(FZ33:GU33)</f>
        <v>#REF!</v>
      </c>
      <c r="GW33" s="27" t="e">
        <f>IF(#REF!=1,100,0)</f>
        <v>#REF!</v>
      </c>
      <c r="GX33" s="27" t="e">
        <f>IF(#REF!=2,98,0)</f>
        <v>#REF!</v>
      </c>
      <c r="GY33" s="27" t="e">
        <f>IF(#REF!=3,95,0)</f>
        <v>#REF!</v>
      </c>
      <c r="GZ33" s="27" t="e">
        <f>IF(#REF!=4,93,0)</f>
        <v>#REF!</v>
      </c>
      <c r="HA33" s="27" t="e">
        <f>IF(#REF!=5,90,0)</f>
        <v>#REF!</v>
      </c>
      <c r="HB33" s="27" t="e">
        <f>IF(#REF!=6,88,0)</f>
        <v>#REF!</v>
      </c>
      <c r="HC33" s="27" t="e">
        <f>IF(#REF!=7,85,0)</f>
        <v>#REF!</v>
      </c>
      <c r="HD33" s="27" t="e">
        <f>IF(#REF!=8,83,0)</f>
        <v>#REF!</v>
      </c>
      <c r="HE33" s="27" t="e">
        <f>IF(#REF!=9,80,0)</f>
        <v>#REF!</v>
      </c>
      <c r="HF33" s="27" t="e">
        <f>IF(#REF!=10,78,0)</f>
        <v>#REF!</v>
      </c>
      <c r="HG33" s="27" t="e">
        <f>IF(#REF!=11,75,0)</f>
        <v>#REF!</v>
      </c>
      <c r="HH33" s="27" t="e">
        <f>IF(#REF!=12,73,0)</f>
        <v>#REF!</v>
      </c>
      <c r="HI33" s="27" t="e">
        <f>IF(#REF!=13,70,0)</f>
        <v>#REF!</v>
      </c>
      <c r="HJ33" s="27" t="e">
        <f>IF(#REF!=14,68,0)</f>
        <v>#REF!</v>
      </c>
      <c r="HK33" s="27" t="e">
        <f>IF(#REF!=15,65,0)</f>
        <v>#REF!</v>
      </c>
      <c r="HL33" s="27" t="e">
        <f>IF(#REF!=16,63,0)</f>
        <v>#REF!</v>
      </c>
      <c r="HM33" s="27" t="e">
        <f>IF(#REF!=17,60,0)</f>
        <v>#REF!</v>
      </c>
      <c r="HN33" s="27" t="e">
        <f>IF(#REF!=18,58,0)</f>
        <v>#REF!</v>
      </c>
      <c r="HO33" s="27" t="e">
        <f>IF(#REF!=19,55,0)</f>
        <v>#REF!</v>
      </c>
      <c r="HP33" s="27" t="e">
        <f>IF(#REF!=20,53,0)</f>
        <v>#REF!</v>
      </c>
      <c r="HQ33" s="27" t="e">
        <f>IF(#REF!&gt;20,0,0)</f>
        <v>#REF!</v>
      </c>
      <c r="HR33" s="27" t="e">
        <f>IF(#REF!="сх",0,0)</f>
        <v>#REF!</v>
      </c>
      <c r="HS33" s="27" t="e">
        <f>SUM(GW33:HR33)</f>
        <v>#REF!</v>
      </c>
      <c r="HT33" s="27" t="e">
        <f>IF(#REF!=1,100,0)</f>
        <v>#REF!</v>
      </c>
      <c r="HU33" s="27" t="e">
        <f>IF(#REF!=2,98,0)</f>
        <v>#REF!</v>
      </c>
      <c r="HV33" s="27" t="e">
        <f>IF(#REF!=3,95,0)</f>
        <v>#REF!</v>
      </c>
      <c r="HW33" s="27" t="e">
        <f>IF(#REF!=4,93,0)</f>
        <v>#REF!</v>
      </c>
      <c r="HX33" s="27" t="e">
        <f>IF(#REF!=5,90,0)</f>
        <v>#REF!</v>
      </c>
      <c r="HY33" s="27" t="e">
        <f>IF(#REF!=6,88,0)</f>
        <v>#REF!</v>
      </c>
      <c r="HZ33" s="27" t="e">
        <f>IF(#REF!=7,85,0)</f>
        <v>#REF!</v>
      </c>
      <c r="IA33" s="27" t="e">
        <f>IF(#REF!=8,83,0)</f>
        <v>#REF!</v>
      </c>
      <c r="IB33" s="27" t="e">
        <f>IF(#REF!=9,80,0)</f>
        <v>#REF!</v>
      </c>
      <c r="IC33" s="27" t="e">
        <f>IF(#REF!=10,78,0)</f>
        <v>#REF!</v>
      </c>
      <c r="ID33" s="27" t="e">
        <f>IF(#REF!=11,75,0)</f>
        <v>#REF!</v>
      </c>
      <c r="IE33" s="27" t="e">
        <f>IF(#REF!=12,73,0)</f>
        <v>#REF!</v>
      </c>
      <c r="IF33" s="27" t="e">
        <f>IF(#REF!=13,70,0)</f>
        <v>#REF!</v>
      </c>
      <c r="IG33" s="27" t="e">
        <f>IF(#REF!=14,68,0)</f>
        <v>#REF!</v>
      </c>
      <c r="IH33" s="27" t="e">
        <f>IF(#REF!=15,65,0)</f>
        <v>#REF!</v>
      </c>
      <c r="II33" s="27" t="e">
        <f>IF(#REF!=16,63,0)</f>
        <v>#REF!</v>
      </c>
      <c r="IJ33" s="27" t="e">
        <f>IF(#REF!=17,60,0)</f>
        <v>#REF!</v>
      </c>
      <c r="IK33" s="27" t="e">
        <f>IF(#REF!=18,58,0)</f>
        <v>#REF!</v>
      </c>
      <c r="IL33" s="27" t="e">
        <f>IF(#REF!=19,55,0)</f>
        <v>#REF!</v>
      </c>
      <c r="IM33" s="27" t="e">
        <f>IF(#REF!=20,53,0)</f>
        <v>#REF!</v>
      </c>
      <c r="IN33" s="27" t="e">
        <f>IF(#REF!&gt;20,0,0)</f>
        <v>#REF!</v>
      </c>
      <c r="IO33" s="27" t="e">
        <f>IF(#REF!="сх",0,0)</f>
        <v>#REF!</v>
      </c>
      <c r="IP33" s="27" t="e">
        <f>SUM(HT33:IO33)</f>
        <v>#REF!</v>
      </c>
      <c r="IQ33" s="25"/>
      <c r="IR33" s="25"/>
      <c r="IS33" s="25"/>
      <c r="IT33" s="25"/>
      <c r="IU33" s="25"/>
      <c r="IV33" s="25"/>
    </row>
    <row r="34" spans="1:256" s="3" customFormat="1" ht="34.5">
      <c r="A34" s="79"/>
      <c r="B34" s="82"/>
      <c r="C34" s="82"/>
      <c r="D34" s="55" t="s">
        <v>70</v>
      </c>
      <c r="E34" s="56" t="s">
        <v>65</v>
      </c>
      <c r="F34" s="52">
        <v>750</v>
      </c>
      <c r="G34" s="47">
        <v>6</v>
      </c>
      <c r="H34" s="48">
        <v>35</v>
      </c>
      <c r="I34" s="47">
        <v>4</v>
      </c>
      <c r="J34" s="48">
        <v>38</v>
      </c>
      <c r="K34" s="79"/>
      <c r="L34" s="24"/>
      <c r="M34" s="25"/>
      <c r="N34" s="2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5"/>
      <c r="IR34" s="25"/>
      <c r="IS34" s="25"/>
      <c r="IT34" s="25"/>
      <c r="IU34" s="25"/>
      <c r="IV34" s="25"/>
    </row>
    <row r="35" spans="1:256" s="3" customFormat="1" ht="34.5">
      <c r="A35" s="79"/>
      <c r="B35" s="82"/>
      <c r="C35" s="82"/>
      <c r="D35" s="55" t="s">
        <v>71</v>
      </c>
      <c r="E35" s="56" t="s">
        <v>65</v>
      </c>
      <c r="F35" s="52">
        <v>797</v>
      </c>
      <c r="G35" s="47">
        <v>14</v>
      </c>
      <c r="H35" s="48">
        <v>27</v>
      </c>
      <c r="I35" s="47">
        <v>17</v>
      </c>
      <c r="J35" s="48">
        <v>24</v>
      </c>
      <c r="K35" s="79"/>
      <c r="L35" s="24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5"/>
      <c r="IR35" s="25"/>
      <c r="IS35" s="25"/>
      <c r="IT35" s="25"/>
      <c r="IU35" s="25"/>
      <c r="IV35" s="25"/>
    </row>
    <row r="36" spans="1:256" s="3" customFormat="1" ht="34.5">
      <c r="A36" s="79"/>
      <c r="B36" s="82"/>
      <c r="C36" s="82"/>
      <c r="D36" s="55" t="s">
        <v>72</v>
      </c>
      <c r="E36" s="56" t="s">
        <v>60</v>
      </c>
      <c r="F36" s="52">
        <v>509</v>
      </c>
      <c r="G36" s="60">
        <v>8</v>
      </c>
      <c r="H36" s="61">
        <v>33</v>
      </c>
      <c r="I36" s="60">
        <v>10</v>
      </c>
      <c r="J36" s="48">
        <v>31</v>
      </c>
      <c r="K36" s="79"/>
      <c r="L36" s="24"/>
      <c r="M36" s="25"/>
      <c r="N36" s="2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5"/>
      <c r="IR36" s="25"/>
      <c r="IS36" s="25"/>
      <c r="IT36" s="25"/>
      <c r="IU36" s="25"/>
      <c r="IV36" s="25"/>
    </row>
    <row r="37" spans="1:256" s="3" customFormat="1" ht="69">
      <c r="A37" s="79"/>
      <c r="B37" s="82"/>
      <c r="C37" s="82"/>
      <c r="D37" s="55" t="s">
        <v>73</v>
      </c>
      <c r="E37" s="56" t="s">
        <v>74</v>
      </c>
      <c r="F37" s="52">
        <v>761</v>
      </c>
      <c r="G37" s="60">
        <v>9</v>
      </c>
      <c r="H37" s="61">
        <v>32</v>
      </c>
      <c r="I37" s="60">
        <v>9</v>
      </c>
      <c r="J37" s="61">
        <v>32</v>
      </c>
      <c r="K37" s="79"/>
      <c r="L37" s="24"/>
      <c r="M37" s="25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5"/>
      <c r="IR37" s="25"/>
      <c r="IS37" s="25"/>
      <c r="IT37" s="25"/>
      <c r="IU37" s="25"/>
      <c r="IV37" s="25"/>
    </row>
    <row r="38" spans="1:256" s="3" customFormat="1" ht="35.25" thickBot="1">
      <c r="A38" s="79"/>
      <c r="B38" s="82"/>
      <c r="C38" s="82"/>
      <c r="D38" s="55" t="s">
        <v>75</v>
      </c>
      <c r="E38" s="56" t="s">
        <v>30</v>
      </c>
      <c r="F38" s="52">
        <v>500</v>
      </c>
      <c r="G38" s="60">
        <v>9</v>
      </c>
      <c r="H38" s="61">
        <v>32</v>
      </c>
      <c r="I38" s="60">
        <v>9</v>
      </c>
      <c r="J38" s="61">
        <v>32</v>
      </c>
      <c r="K38" s="79"/>
      <c r="L38" s="24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5"/>
      <c r="IR38" s="25"/>
      <c r="IS38" s="25"/>
      <c r="IT38" s="25"/>
      <c r="IU38" s="25"/>
      <c r="IV38" s="25"/>
    </row>
    <row r="39" spans="1:256" s="3" customFormat="1" ht="34.5">
      <c r="A39" s="78">
        <v>5</v>
      </c>
      <c r="B39" s="81" t="s">
        <v>35</v>
      </c>
      <c r="C39" s="81" t="s">
        <v>36</v>
      </c>
      <c r="D39" s="53" t="s">
        <v>37</v>
      </c>
      <c r="E39" s="54" t="s">
        <v>30</v>
      </c>
      <c r="F39" s="51">
        <v>16</v>
      </c>
      <c r="G39" s="75">
        <v>11</v>
      </c>
      <c r="H39" s="76">
        <v>30</v>
      </c>
      <c r="I39" s="75">
        <v>13</v>
      </c>
      <c r="J39" s="76">
        <v>28</v>
      </c>
      <c r="K39" s="78">
        <v>216</v>
      </c>
      <c r="L39" s="24" t="e">
        <f>#REF!+#REF!</f>
        <v>#REF!</v>
      </c>
      <c r="M39" s="25"/>
      <c r="N39" s="26"/>
      <c r="O39" s="25" t="e">
        <f>IF(#REF!=1,25,0)</f>
        <v>#REF!</v>
      </c>
      <c r="P39" s="25" t="e">
        <f>IF(#REF!=2,22,0)</f>
        <v>#REF!</v>
      </c>
      <c r="Q39" s="25" t="e">
        <f>IF(#REF!=3,20,0)</f>
        <v>#REF!</v>
      </c>
      <c r="R39" s="25" t="e">
        <f>IF(#REF!=4,18,0)</f>
        <v>#REF!</v>
      </c>
      <c r="S39" s="25" t="e">
        <f>IF(#REF!=5,16,0)</f>
        <v>#REF!</v>
      </c>
      <c r="T39" s="25" t="e">
        <f>IF(#REF!=6,15,0)</f>
        <v>#REF!</v>
      </c>
      <c r="U39" s="25" t="e">
        <f>IF(#REF!=7,14,0)</f>
        <v>#REF!</v>
      </c>
      <c r="V39" s="25" t="e">
        <f>IF(#REF!=8,13,0)</f>
        <v>#REF!</v>
      </c>
      <c r="W39" s="25" t="e">
        <f>IF(#REF!=9,12,0)</f>
        <v>#REF!</v>
      </c>
      <c r="X39" s="25" t="e">
        <f>IF(#REF!=10,11,0)</f>
        <v>#REF!</v>
      </c>
      <c r="Y39" s="25" t="e">
        <f>IF(#REF!=11,10,0)</f>
        <v>#REF!</v>
      </c>
      <c r="Z39" s="25" t="e">
        <f>IF(#REF!=12,9,0)</f>
        <v>#REF!</v>
      </c>
      <c r="AA39" s="25" t="e">
        <f>IF(#REF!=13,8,0)</f>
        <v>#REF!</v>
      </c>
      <c r="AB39" s="25" t="e">
        <f>IF(#REF!=14,7,0)</f>
        <v>#REF!</v>
      </c>
      <c r="AC39" s="25" t="e">
        <f>IF(#REF!=15,6,0)</f>
        <v>#REF!</v>
      </c>
      <c r="AD39" s="25" t="e">
        <f>IF(#REF!=16,5,0)</f>
        <v>#REF!</v>
      </c>
      <c r="AE39" s="25" t="e">
        <f>IF(#REF!=17,4,0)</f>
        <v>#REF!</v>
      </c>
      <c r="AF39" s="25" t="e">
        <f>IF(#REF!=18,3,0)</f>
        <v>#REF!</v>
      </c>
      <c r="AG39" s="25" t="e">
        <f>IF(#REF!=19,2,0)</f>
        <v>#REF!</v>
      </c>
      <c r="AH39" s="25" t="e">
        <f>IF(#REF!=20,1,0)</f>
        <v>#REF!</v>
      </c>
      <c r="AI39" s="25" t="e">
        <f>IF(#REF!&gt;20,0,0)</f>
        <v>#REF!</v>
      </c>
      <c r="AJ39" s="25" t="e">
        <f>IF(#REF!="сх",0,0)</f>
        <v>#REF!</v>
      </c>
      <c r="AK39" s="25" t="e">
        <f>SUM(O39:AI39)</f>
        <v>#REF!</v>
      </c>
      <c r="AL39" s="25" t="e">
        <f>IF(#REF!=1,25,0)</f>
        <v>#REF!</v>
      </c>
      <c r="AM39" s="25" t="e">
        <f>IF(#REF!=2,22,0)</f>
        <v>#REF!</v>
      </c>
      <c r="AN39" s="25" t="e">
        <f>IF(#REF!=3,20,0)</f>
        <v>#REF!</v>
      </c>
      <c r="AO39" s="25" t="e">
        <f>IF(#REF!=4,18,0)</f>
        <v>#REF!</v>
      </c>
      <c r="AP39" s="25" t="e">
        <f>IF(#REF!=5,16,0)</f>
        <v>#REF!</v>
      </c>
      <c r="AQ39" s="25" t="e">
        <f>IF(#REF!=6,15,0)</f>
        <v>#REF!</v>
      </c>
      <c r="AR39" s="25" t="e">
        <f>IF(#REF!=7,14,0)</f>
        <v>#REF!</v>
      </c>
      <c r="AS39" s="25" t="e">
        <f>IF(#REF!=8,13,0)</f>
        <v>#REF!</v>
      </c>
      <c r="AT39" s="25" t="e">
        <f>IF(#REF!=9,12,0)</f>
        <v>#REF!</v>
      </c>
      <c r="AU39" s="25" t="e">
        <f>IF(#REF!=10,11,0)</f>
        <v>#REF!</v>
      </c>
      <c r="AV39" s="25" t="e">
        <f>IF(#REF!=11,10,0)</f>
        <v>#REF!</v>
      </c>
      <c r="AW39" s="25" t="e">
        <f>IF(#REF!=12,9,0)</f>
        <v>#REF!</v>
      </c>
      <c r="AX39" s="25" t="e">
        <f>IF(#REF!=13,8,0)</f>
        <v>#REF!</v>
      </c>
      <c r="AY39" s="25" t="e">
        <f>IF(#REF!=14,7,0)</f>
        <v>#REF!</v>
      </c>
      <c r="AZ39" s="25" t="e">
        <f>IF(#REF!=15,6,0)</f>
        <v>#REF!</v>
      </c>
      <c r="BA39" s="25" t="e">
        <f>IF(#REF!=16,5,0)</f>
        <v>#REF!</v>
      </c>
      <c r="BB39" s="25" t="e">
        <f>IF(#REF!=17,4,0)</f>
        <v>#REF!</v>
      </c>
      <c r="BC39" s="25" t="e">
        <f>IF(#REF!=18,3,0)</f>
        <v>#REF!</v>
      </c>
      <c r="BD39" s="25" t="e">
        <f>IF(#REF!=19,2,0)</f>
        <v>#REF!</v>
      </c>
      <c r="BE39" s="25" t="e">
        <f>IF(#REF!=20,1,0)</f>
        <v>#REF!</v>
      </c>
      <c r="BF39" s="25" t="e">
        <f>IF(#REF!&gt;20,0,0)</f>
        <v>#REF!</v>
      </c>
      <c r="BG39" s="25" t="e">
        <f>IF(#REF!="сх",0,0)</f>
        <v>#REF!</v>
      </c>
      <c r="BH39" s="25" t="e">
        <f>SUM(AL39:BF39)</f>
        <v>#REF!</v>
      </c>
      <c r="BI39" s="25" t="e">
        <f>IF(#REF!=1,45,0)</f>
        <v>#REF!</v>
      </c>
      <c r="BJ39" s="25" t="e">
        <f>IF(#REF!=2,42,0)</f>
        <v>#REF!</v>
      </c>
      <c r="BK39" s="25" t="e">
        <f>IF(#REF!=3,40,0)</f>
        <v>#REF!</v>
      </c>
      <c r="BL39" s="25" t="e">
        <f>IF(#REF!=4,38,0)</f>
        <v>#REF!</v>
      </c>
      <c r="BM39" s="25" t="e">
        <f>IF(#REF!=5,36,0)</f>
        <v>#REF!</v>
      </c>
      <c r="BN39" s="25" t="e">
        <f>IF(#REF!=6,35,0)</f>
        <v>#REF!</v>
      </c>
      <c r="BO39" s="25" t="e">
        <f>IF(#REF!=7,34,0)</f>
        <v>#REF!</v>
      </c>
      <c r="BP39" s="25" t="e">
        <f>IF(#REF!=8,33,0)</f>
        <v>#REF!</v>
      </c>
      <c r="BQ39" s="25" t="e">
        <f>IF(#REF!=9,32,0)</f>
        <v>#REF!</v>
      </c>
      <c r="BR39" s="25" t="e">
        <f>IF(#REF!=10,31,0)</f>
        <v>#REF!</v>
      </c>
      <c r="BS39" s="25" t="e">
        <f>IF(#REF!=11,30,0)</f>
        <v>#REF!</v>
      </c>
      <c r="BT39" s="25" t="e">
        <f>IF(#REF!=12,29,0)</f>
        <v>#REF!</v>
      </c>
      <c r="BU39" s="25" t="e">
        <f>IF(#REF!=13,28,0)</f>
        <v>#REF!</v>
      </c>
      <c r="BV39" s="25" t="e">
        <f>IF(#REF!=14,27,0)</f>
        <v>#REF!</v>
      </c>
      <c r="BW39" s="25" t="e">
        <f>IF(#REF!=15,26,0)</f>
        <v>#REF!</v>
      </c>
      <c r="BX39" s="25" t="e">
        <f>IF(#REF!=16,25,0)</f>
        <v>#REF!</v>
      </c>
      <c r="BY39" s="25" t="e">
        <f>IF(#REF!=17,24,0)</f>
        <v>#REF!</v>
      </c>
      <c r="BZ39" s="25" t="e">
        <f>IF(#REF!=18,23,0)</f>
        <v>#REF!</v>
      </c>
      <c r="CA39" s="25" t="e">
        <f>IF(#REF!=19,22,0)</f>
        <v>#REF!</v>
      </c>
      <c r="CB39" s="25" t="e">
        <f>IF(#REF!=20,21,0)</f>
        <v>#REF!</v>
      </c>
      <c r="CC39" s="25" t="e">
        <f>IF(#REF!=21,20,0)</f>
        <v>#REF!</v>
      </c>
      <c r="CD39" s="25" t="e">
        <f>IF(#REF!=22,19,0)</f>
        <v>#REF!</v>
      </c>
      <c r="CE39" s="25" t="e">
        <f>IF(#REF!=23,18,0)</f>
        <v>#REF!</v>
      </c>
      <c r="CF39" s="25" t="e">
        <f>IF(#REF!=24,17,0)</f>
        <v>#REF!</v>
      </c>
      <c r="CG39" s="25" t="e">
        <f>IF(#REF!=25,16,0)</f>
        <v>#REF!</v>
      </c>
      <c r="CH39" s="25" t="e">
        <f>IF(#REF!=26,15,0)</f>
        <v>#REF!</v>
      </c>
      <c r="CI39" s="25" t="e">
        <f>IF(#REF!=27,14,0)</f>
        <v>#REF!</v>
      </c>
      <c r="CJ39" s="25" t="e">
        <f>IF(#REF!=28,13,0)</f>
        <v>#REF!</v>
      </c>
      <c r="CK39" s="25" t="e">
        <f>IF(#REF!=29,12,0)</f>
        <v>#REF!</v>
      </c>
      <c r="CL39" s="25" t="e">
        <f>IF(#REF!=30,11,0)</f>
        <v>#REF!</v>
      </c>
      <c r="CM39" s="25" t="e">
        <f>IF(#REF!=31,10,0)</f>
        <v>#REF!</v>
      </c>
      <c r="CN39" s="25" t="e">
        <f>IF(#REF!=32,9,0)</f>
        <v>#REF!</v>
      </c>
      <c r="CO39" s="25" t="e">
        <f>IF(#REF!=33,8,0)</f>
        <v>#REF!</v>
      </c>
      <c r="CP39" s="25" t="e">
        <f>IF(#REF!=34,7,0)</f>
        <v>#REF!</v>
      </c>
      <c r="CQ39" s="25" t="e">
        <f>IF(#REF!=35,6,0)</f>
        <v>#REF!</v>
      </c>
      <c r="CR39" s="25" t="e">
        <f>IF(#REF!=36,5,0)</f>
        <v>#REF!</v>
      </c>
      <c r="CS39" s="25" t="e">
        <f>IF(#REF!=37,4,0)</f>
        <v>#REF!</v>
      </c>
      <c r="CT39" s="25" t="e">
        <f>IF(#REF!=38,3,0)</f>
        <v>#REF!</v>
      </c>
      <c r="CU39" s="25" t="e">
        <f>IF(#REF!=39,2,0)</f>
        <v>#REF!</v>
      </c>
      <c r="CV39" s="25" t="e">
        <f>IF(#REF!=40,1,0)</f>
        <v>#REF!</v>
      </c>
      <c r="CW39" s="25" t="e">
        <f>IF(#REF!&gt;20,0,0)</f>
        <v>#REF!</v>
      </c>
      <c r="CX39" s="25" t="e">
        <f>IF(#REF!="сх",0,0)</f>
        <v>#REF!</v>
      </c>
      <c r="CY39" s="25" t="e">
        <f>SUM(BI39:CX39)</f>
        <v>#REF!</v>
      </c>
      <c r="CZ39" s="25" t="e">
        <f>IF(#REF!=1,45,0)</f>
        <v>#REF!</v>
      </c>
      <c r="DA39" s="25" t="e">
        <f>IF(#REF!=2,42,0)</f>
        <v>#REF!</v>
      </c>
      <c r="DB39" s="25" t="e">
        <f>IF(#REF!=3,40,0)</f>
        <v>#REF!</v>
      </c>
      <c r="DC39" s="25" t="e">
        <f>IF(#REF!=4,38,0)</f>
        <v>#REF!</v>
      </c>
      <c r="DD39" s="25" t="e">
        <f>IF(#REF!=5,36,0)</f>
        <v>#REF!</v>
      </c>
      <c r="DE39" s="25" t="e">
        <f>IF(#REF!=6,35,0)</f>
        <v>#REF!</v>
      </c>
      <c r="DF39" s="25" t="e">
        <f>IF(#REF!=7,34,0)</f>
        <v>#REF!</v>
      </c>
      <c r="DG39" s="25" t="e">
        <f>IF(#REF!=8,33,0)</f>
        <v>#REF!</v>
      </c>
      <c r="DH39" s="25" t="e">
        <f>IF(#REF!=9,32,0)</f>
        <v>#REF!</v>
      </c>
      <c r="DI39" s="25" t="e">
        <f>IF(#REF!=10,31,0)</f>
        <v>#REF!</v>
      </c>
      <c r="DJ39" s="25" t="e">
        <f>IF(#REF!=11,30,0)</f>
        <v>#REF!</v>
      </c>
      <c r="DK39" s="25" t="e">
        <f>IF(#REF!=12,29,0)</f>
        <v>#REF!</v>
      </c>
      <c r="DL39" s="25" t="e">
        <f>IF(#REF!=13,28,0)</f>
        <v>#REF!</v>
      </c>
      <c r="DM39" s="25" t="e">
        <f>IF(#REF!=14,27,0)</f>
        <v>#REF!</v>
      </c>
      <c r="DN39" s="25" t="e">
        <f>IF(#REF!=15,26,0)</f>
        <v>#REF!</v>
      </c>
      <c r="DO39" s="25" t="e">
        <f>IF(#REF!=16,25,0)</f>
        <v>#REF!</v>
      </c>
      <c r="DP39" s="25" t="e">
        <f>IF(#REF!=17,24,0)</f>
        <v>#REF!</v>
      </c>
      <c r="DQ39" s="25" t="e">
        <f>IF(#REF!=18,23,0)</f>
        <v>#REF!</v>
      </c>
      <c r="DR39" s="25" t="e">
        <f>IF(#REF!=19,22,0)</f>
        <v>#REF!</v>
      </c>
      <c r="DS39" s="25" t="e">
        <f>IF(#REF!=20,21,0)</f>
        <v>#REF!</v>
      </c>
      <c r="DT39" s="25" t="e">
        <f>IF(#REF!=21,20,0)</f>
        <v>#REF!</v>
      </c>
      <c r="DU39" s="25" t="e">
        <f>IF(#REF!=22,19,0)</f>
        <v>#REF!</v>
      </c>
      <c r="DV39" s="25" t="e">
        <f>IF(#REF!=23,18,0)</f>
        <v>#REF!</v>
      </c>
      <c r="DW39" s="25" t="e">
        <f>IF(#REF!=24,17,0)</f>
        <v>#REF!</v>
      </c>
      <c r="DX39" s="25" t="e">
        <f>IF(#REF!=25,16,0)</f>
        <v>#REF!</v>
      </c>
      <c r="DY39" s="25" t="e">
        <f>IF(#REF!=26,15,0)</f>
        <v>#REF!</v>
      </c>
      <c r="DZ39" s="25" t="e">
        <f>IF(#REF!=27,14,0)</f>
        <v>#REF!</v>
      </c>
      <c r="EA39" s="25" t="e">
        <f>IF(#REF!=28,13,0)</f>
        <v>#REF!</v>
      </c>
      <c r="EB39" s="25" t="e">
        <f>IF(#REF!=29,12,0)</f>
        <v>#REF!</v>
      </c>
      <c r="EC39" s="25" t="e">
        <f>IF(#REF!=30,11,0)</f>
        <v>#REF!</v>
      </c>
      <c r="ED39" s="25" t="e">
        <f>IF(#REF!=31,10,0)</f>
        <v>#REF!</v>
      </c>
      <c r="EE39" s="25" t="e">
        <f>IF(#REF!=32,9,0)</f>
        <v>#REF!</v>
      </c>
      <c r="EF39" s="25" t="e">
        <f>IF(#REF!=33,8,0)</f>
        <v>#REF!</v>
      </c>
      <c r="EG39" s="25" t="e">
        <f>IF(#REF!=34,7,0)</f>
        <v>#REF!</v>
      </c>
      <c r="EH39" s="25" t="e">
        <f>IF(#REF!=35,6,0)</f>
        <v>#REF!</v>
      </c>
      <c r="EI39" s="25" t="e">
        <f>IF(#REF!=36,5,0)</f>
        <v>#REF!</v>
      </c>
      <c r="EJ39" s="25" t="e">
        <f>IF(#REF!=37,4,0)</f>
        <v>#REF!</v>
      </c>
      <c r="EK39" s="25" t="e">
        <f>IF(#REF!=38,3,0)</f>
        <v>#REF!</v>
      </c>
      <c r="EL39" s="25" t="e">
        <f>IF(#REF!=39,2,0)</f>
        <v>#REF!</v>
      </c>
      <c r="EM39" s="25" t="e">
        <f>IF(#REF!=40,1,0)</f>
        <v>#REF!</v>
      </c>
      <c r="EN39" s="25" t="e">
        <f>IF(#REF!&gt;20,0,0)</f>
        <v>#REF!</v>
      </c>
      <c r="EO39" s="25" t="e">
        <f>IF(#REF!="сх",0,0)</f>
        <v>#REF!</v>
      </c>
      <c r="EP39" s="25" t="e">
        <f>SUM(CZ39:EO39)</f>
        <v>#REF!</v>
      </c>
      <c r="EQ39" s="25"/>
      <c r="ER39" s="25" t="e">
        <f>IF(#REF!="сх","ноль",IF(#REF!&gt;0,#REF!,"Ноль"))</f>
        <v>#REF!</v>
      </c>
      <c r="ES39" s="25" t="e">
        <f>IF(#REF!="сх","ноль",IF(#REF!&gt;0,#REF!,"Ноль"))</f>
        <v>#REF!</v>
      </c>
      <c r="ET39" s="25"/>
      <c r="EU39" s="25" t="e">
        <f>MIN(ER39,ES39)</f>
        <v>#REF!</v>
      </c>
      <c r="EV39" s="25" t="e">
        <f>IF(K39=#REF!,IF(#REF!&lt;#REF!,#REF!,EZ39),#REF!)</f>
        <v>#REF!</v>
      </c>
      <c r="EW39" s="25" t="e">
        <f>IF(K39=#REF!,IF(#REF!&lt;#REF!,0,1))</f>
        <v>#REF!</v>
      </c>
      <c r="EX39" s="25" t="e">
        <f>IF(AND(EU39&gt;=21,EU39&lt;&gt;0),EU39,IF(K39&lt;#REF!,"СТОП",EV39+EW39))</f>
        <v>#REF!</v>
      </c>
      <c r="EY39" s="25"/>
      <c r="EZ39" s="25">
        <v>15</v>
      </c>
      <c r="FA39" s="25">
        <v>16</v>
      </c>
      <c r="FB39" s="25"/>
      <c r="FC39" s="27" t="e">
        <f>IF(#REF!=1,25,0)</f>
        <v>#REF!</v>
      </c>
      <c r="FD39" s="27" t="e">
        <f>IF(#REF!=2,22,0)</f>
        <v>#REF!</v>
      </c>
      <c r="FE39" s="27" t="e">
        <f>IF(#REF!=3,20,0)</f>
        <v>#REF!</v>
      </c>
      <c r="FF39" s="27" t="e">
        <f>IF(#REF!=4,18,0)</f>
        <v>#REF!</v>
      </c>
      <c r="FG39" s="27" t="e">
        <f>IF(#REF!=5,16,0)</f>
        <v>#REF!</v>
      </c>
      <c r="FH39" s="27" t="e">
        <f>IF(#REF!=6,15,0)</f>
        <v>#REF!</v>
      </c>
      <c r="FI39" s="27" t="e">
        <f>IF(#REF!=7,14,0)</f>
        <v>#REF!</v>
      </c>
      <c r="FJ39" s="27" t="e">
        <f>IF(#REF!=8,13,0)</f>
        <v>#REF!</v>
      </c>
      <c r="FK39" s="27" t="e">
        <f>IF(#REF!=9,12,0)</f>
        <v>#REF!</v>
      </c>
      <c r="FL39" s="27" t="e">
        <f>IF(#REF!=10,11,0)</f>
        <v>#REF!</v>
      </c>
      <c r="FM39" s="27" t="e">
        <f>IF(#REF!=11,10,0)</f>
        <v>#REF!</v>
      </c>
      <c r="FN39" s="27" t="e">
        <f>IF(#REF!=12,9,0)</f>
        <v>#REF!</v>
      </c>
      <c r="FO39" s="27" t="e">
        <f>IF(#REF!=13,8,0)</f>
        <v>#REF!</v>
      </c>
      <c r="FP39" s="27" t="e">
        <f>IF(#REF!=14,7,0)</f>
        <v>#REF!</v>
      </c>
      <c r="FQ39" s="27" t="e">
        <f>IF(#REF!=15,6,0)</f>
        <v>#REF!</v>
      </c>
      <c r="FR39" s="27" t="e">
        <f>IF(#REF!=16,5,0)</f>
        <v>#REF!</v>
      </c>
      <c r="FS39" s="27" t="e">
        <f>IF(#REF!=17,4,0)</f>
        <v>#REF!</v>
      </c>
      <c r="FT39" s="27" t="e">
        <f>IF(#REF!=18,3,0)</f>
        <v>#REF!</v>
      </c>
      <c r="FU39" s="27" t="e">
        <f>IF(#REF!=19,2,0)</f>
        <v>#REF!</v>
      </c>
      <c r="FV39" s="27" t="e">
        <f>IF(#REF!=20,1,0)</f>
        <v>#REF!</v>
      </c>
      <c r="FW39" s="27" t="e">
        <f>IF(#REF!&gt;20,0,0)</f>
        <v>#REF!</v>
      </c>
      <c r="FX39" s="27" t="e">
        <f>IF(#REF!="сх",0,0)</f>
        <v>#REF!</v>
      </c>
      <c r="FY39" s="27" t="e">
        <f>SUM(FC39:FX39)</f>
        <v>#REF!</v>
      </c>
      <c r="FZ39" s="27" t="e">
        <f>IF(#REF!=1,25,0)</f>
        <v>#REF!</v>
      </c>
      <c r="GA39" s="27" t="e">
        <f>IF(#REF!=2,22,0)</f>
        <v>#REF!</v>
      </c>
      <c r="GB39" s="27" t="e">
        <f>IF(#REF!=3,20,0)</f>
        <v>#REF!</v>
      </c>
      <c r="GC39" s="27" t="e">
        <f>IF(#REF!=4,18,0)</f>
        <v>#REF!</v>
      </c>
      <c r="GD39" s="27" t="e">
        <f>IF(#REF!=5,16,0)</f>
        <v>#REF!</v>
      </c>
      <c r="GE39" s="27" t="e">
        <f>IF(#REF!=6,15,0)</f>
        <v>#REF!</v>
      </c>
      <c r="GF39" s="27" t="e">
        <f>IF(#REF!=7,14,0)</f>
        <v>#REF!</v>
      </c>
      <c r="GG39" s="27" t="e">
        <f>IF(#REF!=8,13,0)</f>
        <v>#REF!</v>
      </c>
      <c r="GH39" s="27" t="e">
        <f>IF(#REF!=9,12,0)</f>
        <v>#REF!</v>
      </c>
      <c r="GI39" s="27" t="e">
        <f>IF(#REF!=10,11,0)</f>
        <v>#REF!</v>
      </c>
      <c r="GJ39" s="27" t="e">
        <f>IF(#REF!=11,10,0)</f>
        <v>#REF!</v>
      </c>
      <c r="GK39" s="27" t="e">
        <f>IF(#REF!=12,9,0)</f>
        <v>#REF!</v>
      </c>
      <c r="GL39" s="27" t="e">
        <f>IF(#REF!=13,8,0)</f>
        <v>#REF!</v>
      </c>
      <c r="GM39" s="27" t="e">
        <f>IF(#REF!=14,7,0)</f>
        <v>#REF!</v>
      </c>
      <c r="GN39" s="27" t="e">
        <f>IF(#REF!=15,6,0)</f>
        <v>#REF!</v>
      </c>
      <c r="GO39" s="27" t="e">
        <f>IF(#REF!=16,5,0)</f>
        <v>#REF!</v>
      </c>
      <c r="GP39" s="27" t="e">
        <f>IF(#REF!=17,4,0)</f>
        <v>#REF!</v>
      </c>
      <c r="GQ39" s="27" t="e">
        <f>IF(#REF!=18,3,0)</f>
        <v>#REF!</v>
      </c>
      <c r="GR39" s="27" t="e">
        <f>IF(#REF!=19,2,0)</f>
        <v>#REF!</v>
      </c>
      <c r="GS39" s="27" t="e">
        <f>IF(#REF!=20,1,0)</f>
        <v>#REF!</v>
      </c>
      <c r="GT39" s="27" t="e">
        <f>IF(#REF!&gt;20,0,0)</f>
        <v>#REF!</v>
      </c>
      <c r="GU39" s="27" t="e">
        <f>IF(#REF!="сх",0,0)</f>
        <v>#REF!</v>
      </c>
      <c r="GV39" s="27" t="e">
        <f>SUM(FZ39:GU39)</f>
        <v>#REF!</v>
      </c>
      <c r="GW39" s="27" t="e">
        <f>IF(#REF!=1,100,0)</f>
        <v>#REF!</v>
      </c>
      <c r="GX39" s="27" t="e">
        <f>IF(#REF!=2,98,0)</f>
        <v>#REF!</v>
      </c>
      <c r="GY39" s="27" t="e">
        <f>IF(#REF!=3,95,0)</f>
        <v>#REF!</v>
      </c>
      <c r="GZ39" s="27" t="e">
        <f>IF(#REF!=4,93,0)</f>
        <v>#REF!</v>
      </c>
      <c r="HA39" s="27" t="e">
        <f>IF(#REF!=5,90,0)</f>
        <v>#REF!</v>
      </c>
      <c r="HB39" s="27" t="e">
        <f>IF(#REF!=6,88,0)</f>
        <v>#REF!</v>
      </c>
      <c r="HC39" s="27" t="e">
        <f>IF(#REF!=7,85,0)</f>
        <v>#REF!</v>
      </c>
      <c r="HD39" s="27" t="e">
        <f>IF(#REF!=8,83,0)</f>
        <v>#REF!</v>
      </c>
      <c r="HE39" s="27" t="e">
        <f>IF(#REF!=9,80,0)</f>
        <v>#REF!</v>
      </c>
      <c r="HF39" s="27" t="e">
        <f>IF(#REF!=10,78,0)</f>
        <v>#REF!</v>
      </c>
      <c r="HG39" s="27" t="e">
        <f>IF(#REF!=11,75,0)</f>
        <v>#REF!</v>
      </c>
      <c r="HH39" s="27" t="e">
        <f>IF(#REF!=12,73,0)</f>
        <v>#REF!</v>
      </c>
      <c r="HI39" s="27" t="e">
        <f>IF(#REF!=13,70,0)</f>
        <v>#REF!</v>
      </c>
      <c r="HJ39" s="27" t="e">
        <f>IF(#REF!=14,68,0)</f>
        <v>#REF!</v>
      </c>
      <c r="HK39" s="27" t="e">
        <f>IF(#REF!=15,65,0)</f>
        <v>#REF!</v>
      </c>
      <c r="HL39" s="27" t="e">
        <f>IF(#REF!=16,63,0)</f>
        <v>#REF!</v>
      </c>
      <c r="HM39" s="27" t="e">
        <f>IF(#REF!=17,60,0)</f>
        <v>#REF!</v>
      </c>
      <c r="HN39" s="27" t="e">
        <f>IF(#REF!=18,58,0)</f>
        <v>#REF!</v>
      </c>
      <c r="HO39" s="27" t="e">
        <f>IF(#REF!=19,55,0)</f>
        <v>#REF!</v>
      </c>
      <c r="HP39" s="27" t="e">
        <f>IF(#REF!=20,53,0)</f>
        <v>#REF!</v>
      </c>
      <c r="HQ39" s="27" t="e">
        <f>IF(#REF!&gt;20,0,0)</f>
        <v>#REF!</v>
      </c>
      <c r="HR39" s="27" t="e">
        <f>IF(#REF!="сх",0,0)</f>
        <v>#REF!</v>
      </c>
      <c r="HS39" s="27" t="e">
        <f>SUM(GW39:HR39)</f>
        <v>#REF!</v>
      </c>
      <c r="HT39" s="27" t="e">
        <f>IF(#REF!=1,100,0)</f>
        <v>#REF!</v>
      </c>
      <c r="HU39" s="27" t="e">
        <f>IF(#REF!=2,98,0)</f>
        <v>#REF!</v>
      </c>
      <c r="HV39" s="27" t="e">
        <f>IF(#REF!=3,95,0)</f>
        <v>#REF!</v>
      </c>
      <c r="HW39" s="27" t="e">
        <f>IF(#REF!=4,93,0)</f>
        <v>#REF!</v>
      </c>
      <c r="HX39" s="27" t="e">
        <f>IF(#REF!=5,90,0)</f>
        <v>#REF!</v>
      </c>
      <c r="HY39" s="27" t="e">
        <f>IF(#REF!=6,88,0)</f>
        <v>#REF!</v>
      </c>
      <c r="HZ39" s="27" t="e">
        <f>IF(#REF!=7,85,0)</f>
        <v>#REF!</v>
      </c>
      <c r="IA39" s="27" t="e">
        <f>IF(#REF!=8,83,0)</f>
        <v>#REF!</v>
      </c>
      <c r="IB39" s="27" t="e">
        <f>IF(#REF!=9,80,0)</f>
        <v>#REF!</v>
      </c>
      <c r="IC39" s="27" t="e">
        <f>IF(#REF!=10,78,0)</f>
        <v>#REF!</v>
      </c>
      <c r="ID39" s="27" t="e">
        <f>IF(#REF!=11,75,0)</f>
        <v>#REF!</v>
      </c>
      <c r="IE39" s="27" t="e">
        <f>IF(#REF!=12,73,0)</f>
        <v>#REF!</v>
      </c>
      <c r="IF39" s="27" t="e">
        <f>IF(#REF!=13,70,0)</f>
        <v>#REF!</v>
      </c>
      <c r="IG39" s="27" t="e">
        <f>IF(#REF!=14,68,0)</f>
        <v>#REF!</v>
      </c>
      <c r="IH39" s="27" t="e">
        <f>IF(#REF!=15,65,0)</f>
        <v>#REF!</v>
      </c>
      <c r="II39" s="27" t="e">
        <f>IF(#REF!=16,63,0)</f>
        <v>#REF!</v>
      </c>
      <c r="IJ39" s="27" t="e">
        <f>IF(#REF!=17,60,0)</f>
        <v>#REF!</v>
      </c>
      <c r="IK39" s="27" t="e">
        <f>IF(#REF!=18,58,0)</f>
        <v>#REF!</v>
      </c>
      <c r="IL39" s="27" t="e">
        <f>IF(#REF!=19,55,0)</f>
        <v>#REF!</v>
      </c>
      <c r="IM39" s="27" t="e">
        <f>IF(#REF!=20,53,0)</f>
        <v>#REF!</v>
      </c>
      <c r="IN39" s="27" t="e">
        <f>IF(#REF!&gt;20,0,0)</f>
        <v>#REF!</v>
      </c>
      <c r="IO39" s="27" t="e">
        <f>IF(#REF!="сх",0,0)</f>
        <v>#REF!</v>
      </c>
      <c r="IP39" s="27" t="e">
        <f>SUM(HT39:IO39)</f>
        <v>#REF!</v>
      </c>
      <c r="IQ39" s="25"/>
      <c r="IR39" s="25"/>
      <c r="IS39" s="25"/>
      <c r="IT39" s="25"/>
      <c r="IU39" s="25"/>
      <c r="IV39" s="25"/>
    </row>
    <row r="40" spans="1:256" s="3" customFormat="1" ht="34.5">
      <c r="A40" s="79"/>
      <c r="B40" s="82"/>
      <c r="C40" s="82"/>
      <c r="D40" s="55" t="s">
        <v>113</v>
      </c>
      <c r="E40" s="56" t="s">
        <v>65</v>
      </c>
      <c r="F40" s="52">
        <v>697</v>
      </c>
      <c r="G40" s="60">
        <v>25</v>
      </c>
      <c r="H40" s="61">
        <v>16</v>
      </c>
      <c r="I40" s="60">
        <v>31</v>
      </c>
      <c r="J40" s="48">
        <v>10</v>
      </c>
      <c r="K40" s="79"/>
      <c r="L40" s="24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5"/>
      <c r="IR40" s="25"/>
      <c r="IS40" s="25"/>
      <c r="IT40" s="25"/>
      <c r="IU40" s="25"/>
      <c r="IV40" s="25"/>
    </row>
    <row r="41" spans="1:256" s="3" customFormat="1" ht="34.5">
      <c r="A41" s="79"/>
      <c r="B41" s="82"/>
      <c r="C41" s="82"/>
      <c r="D41" s="55" t="s">
        <v>114</v>
      </c>
      <c r="E41" s="56" t="s">
        <v>60</v>
      </c>
      <c r="F41" s="52">
        <v>17</v>
      </c>
      <c r="G41" s="60">
        <v>5</v>
      </c>
      <c r="H41" s="61">
        <v>36</v>
      </c>
      <c r="I41" s="60">
        <v>4</v>
      </c>
      <c r="J41" s="61">
        <v>38</v>
      </c>
      <c r="K41" s="79"/>
      <c r="L41" s="24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5"/>
      <c r="IR41" s="25"/>
      <c r="IS41" s="25"/>
      <c r="IT41" s="25"/>
      <c r="IU41" s="25"/>
      <c r="IV41" s="25"/>
    </row>
    <row r="42" spans="1:256" s="3" customFormat="1" ht="69.75" thickBot="1">
      <c r="A42" s="79"/>
      <c r="B42" s="82"/>
      <c r="C42" s="82"/>
      <c r="D42" s="55" t="s">
        <v>38</v>
      </c>
      <c r="E42" s="56" t="s">
        <v>62</v>
      </c>
      <c r="F42" s="52">
        <v>108</v>
      </c>
      <c r="G42" s="60">
        <v>6</v>
      </c>
      <c r="H42" s="61">
        <v>35</v>
      </c>
      <c r="I42" s="60">
        <v>8</v>
      </c>
      <c r="J42" s="61">
        <v>33</v>
      </c>
      <c r="K42" s="79"/>
      <c r="L42" s="24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5"/>
      <c r="IR42" s="25"/>
      <c r="IS42" s="25"/>
      <c r="IT42" s="25"/>
      <c r="IU42" s="25"/>
      <c r="IV42" s="25"/>
    </row>
    <row r="43" spans="1:256" s="3" customFormat="1" ht="34.5">
      <c r="A43" s="78">
        <v>6</v>
      </c>
      <c r="B43" s="81" t="s">
        <v>76</v>
      </c>
      <c r="C43" s="81" t="s">
        <v>77</v>
      </c>
      <c r="D43" s="53" t="s">
        <v>78</v>
      </c>
      <c r="E43" s="54" t="s">
        <v>65</v>
      </c>
      <c r="F43" s="51">
        <v>791</v>
      </c>
      <c r="G43" s="45" t="s">
        <v>1</v>
      </c>
      <c r="H43" s="46">
        <v>0</v>
      </c>
      <c r="I43" s="45">
        <v>34</v>
      </c>
      <c r="J43" s="46">
        <v>7</v>
      </c>
      <c r="K43" s="78">
        <v>212</v>
      </c>
      <c r="L43" s="24" t="e">
        <f>#REF!+#REF!</f>
        <v>#REF!</v>
      </c>
      <c r="M43" s="25"/>
      <c r="N43" s="26"/>
      <c r="O43" s="25" t="e">
        <f>IF(#REF!=1,25,0)</f>
        <v>#REF!</v>
      </c>
      <c r="P43" s="25" t="e">
        <f>IF(#REF!=2,22,0)</f>
        <v>#REF!</v>
      </c>
      <c r="Q43" s="25" t="e">
        <f>IF(#REF!=3,20,0)</f>
        <v>#REF!</v>
      </c>
      <c r="R43" s="25" t="e">
        <f>IF(#REF!=4,18,0)</f>
        <v>#REF!</v>
      </c>
      <c r="S43" s="25" t="e">
        <f>IF(#REF!=5,16,0)</f>
        <v>#REF!</v>
      </c>
      <c r="T43" s="25" t="e">
        <f>IF(#REF!=6,15,0)</f>
        <v>#REF!</v>
      </c>
      <c r="U43" s="25" t="e">
        <f>IF(#REF!=7,14,0)</f>
        <v>#REF!</v>
      </c>
      <c r="V43" s="25" t="e">
        <f>IF(#REF!=8,13,0)</f>
        <v>#REF!</v>
      </c>
      <c r="W43" s="25" t="e">
        <f>IF(#REF!=9,12,0)</f>
        <v>#REF!</v>
      </c>
      <c r="X43" s="25" t="e">
        <f>IF(#REF!=10,11,0)</f>
        <v>#REF!</v>
      </c>
      <c r="Y43" s="25" t="e">
        <f>IF(#REF!=11,10,0)</f>
        <v>#REF!</v>
      </c>
      <c r="Z43" s="25" t="e">
        <f>IF(#REF!=12,9,0)</f>
        <v>#REF!</v>
      </c>
      <c r="AA43" s="25" t="e">
        <f>IF(#REF!=13,8,0)</f>
        <v>#REF!</v>
      </c>
      <c r="AB43" s="25" t="e">
        <f>IF(#REF!=14,7,0)</f>
        <v>#REF!</v>
      </c>
      <c r="AC43" s="25" t="e">
        <f>IF(#REF!=15,6,0)</f>
        <v>#REF!</v>
      </c>
      <c r="AD43" s="25" t="e">
        <f>IF(#REF!=16,5,0)</f>
        <v>#REF!</v>
      </c>
      <c r="AE43" s="25" t="e">
        <f>IF(#REF!=17,4,0)</f>
        <v>#REF!</v>
      </c>
      <c r="AF43" s="25" t="e">
        <f>IF(#REF!=18,3,0)</f>
        <v>#REF!</v>
      </c>
      <c r="AG43" s="25" t="e">
        <f>IF(#REF!=19,2,0)</f>
        <v>#REF!</v>
      </c>
      <c r="AH43" s="25" t="e">
        <f>IF(#REF!=20,1,0)</f>
        <v>#REF!</v>
      </c>
      <c r="AI43" s="25" t="e">
        <f>IF(#REF!&gt;20,0,0)</f>
        <v>#REF!</v>
      </c>
      <c r="AJ43" s="25" t="e">
        <f>IF(#REF!="сх",0,0)</f>
        <v>#REF!</v>
      </c>
      <c r="AK43" s="25" t="e">
        <f>SUM(O43:AI43)</f>
        <v>#REF!</v>
      </c>
      <c r="AL43" s="25" t="e">
        <f>IF(#REF!=1,25,0)</f>
        <v>#REF!</v>
      </c>
      <c r="AM43" s="25" t="e">
        <f>IF(#REF!=2,22,0)</f>
        <v>#REF!</v>
      </c>
      <c r="AN43" s="25" t="e">
        <f>IF(#REF!=3,20,0)</f>
        <v>#REF!</v>
      </c>
      <c r="AO43" s="25" t="e">
        <f>IF(#REF!=4,18,0)</f>
        <v>#REF!</v>
      </c>
      <c r="AP43" s="25" t="e">
        <f>IF(#REF!=5,16,0)</f>
        <v>#REF!</v>
      </c>
      <c r="AQ43" s="25" t="e">
        <f>IF(#REF!=6,15,0)</f>
        <v>#REF!</v>
      </c>
      <c r="AR43" s="25" t="e">
        <f>IF(#REF!=7,14,0)</f>
        <v>#REF!</v>
      </c>
      <c r="AS43" s="25" t="e">
        <f>IF(#REF!=8,13,0)</f>
        <v>#REF!</v>
      </c>
      <c r="AT43" s="25" t="e">
        <f>IF(#REF!=9,12,0)</f>
        <v>#REF!</v>
      </c>
      <c r="AU43" s="25" t="e">
        <f>IF(#REF!=10,11,0)</f>
        <v>#REF!</v>
      </c>
      <c r="AV43" s="25" t="e">
        <f>IF(#REF!=11,10,0)</f>
        <v>#REF!</v>
      </c>
      <c r="AW43" s="25" t="e">
        <f>IF(#REF!=12,9,0)</f>
        <v>#REF!</v>
      </c>
      <c r="AX43" s="25" t="e">
        <f>IF(#REF!=13,8,0)</f>
        <v>#REF!</v>
      </c>
      <c r="AY43" s="25" t="e">
        <f>IF(#REF!=14,7,0)</f>
        <v>#REF!</v>
      </c>
      <c r="AZ43" s="25" t="e">
        <f>IF(#REF!=15,6,0)</f>
        <v>#REF!</v>
      </c>
      <c r="BA43" s="25" t="e">
        <f>IF(#REF!=16,5,0)</f>
        <v>#REF!</v>
      </c>
      <c r="BB43" s="25" t="e">
        <f>IF(#REF!=17,4,0)</f>
        <v>#REF!</v>
      </c>
      <c r="BC43" s="25" t="e">
        <f>IF(#REF!=18,3,0)</f>
        <v>#REF!</v>
      </c>
      <c r="BD43" s="25" t="e">
        <f>IF(#REF!=19,2,0)</f>
        <v>#REF!</v>
      </c>
      <c r="BE43" s="25" t="e">
        <f>IF(#REF!=20,1,0)</f>
        <v>#REF!</v>
      </c>
      <c r="BF43" s="25" t="e">
        <f>IF(#REF!&gt;20,0,0)</f>
        <v>#REF!</v>
      </c>
      <c r="BG43" s="25" t="e">
        <f>IF(#REF!="сх",0,0)</f>
        <v>#REF!</v>
      </c>
      <c r="BH43" s="25" t="e">
        <f>SUM(AL43:BF43)</f>
        <v>#REF!</v>
      </c>
      <c r="BI43" s="25" t="e">
        <f>IF(#REF!=1,45,0)</f>
        <v>#REF!</v>
      </c>
      <c r="BJ43" s="25" t="e">
        <f>IF(#REF!=2,42,0)</f>
        <v>#REF!</v>
      </c>
      <c r="BK43" s="25" t="e">
        <f>IF(#REF!=3,40,0)</f>
        <v>#REF!</v>
      </c>
      <c r="BL43" s="25" t="e">
        <f>IF(#REF!=4,38,0)</f>
        <v>#REF!</v>
      </c>
      <c r="BM43" s="25" t="e">
        <f>IF(#REF!=5,36,0)</f>
        <v>#REF!</v>
      </c>
      <c r="BN43" s="25" t="e">
        <f>IF(#REF!=6,35,0)</f>
        <v>#REF!</v>
      </c>
      <c r="BO43" s="25" t="e">
        <f>IF(#REF!=7,34,0)</f>
        <v>#REF!</v>
      </c>
      <c r="BP43" s="25" t="e">
        <f>IF(#REF!=8,33,0)</f>
        <v>#REF!</v>
      </c>
      <c r="BQ43" s="25" t="e">
        <f>IF(#REF!=9,32,0)</f>
        <v>#REF!</v>
      </c>
      <c r="BR43" s="25" t="e">
        <f>IF(#REF!=10,31,0)</f>
        <v>#REF!</v>
      </c>
      <c r="BS43" s="25" t="e">
        <f>IF(#REF!=11,30,0)</f>
        <v>#REF!</v>
      </c>
      <c r="BT43" s="25" t="e">
        <f>IF(#REF!=12,29,0)</f>
        <v>#REF!</v>
      </c>
      <c r="BU43" s="25" t="e">
        <f>IF(#REF!=13,28,0)</f>
        <v>#REF!</v>
      </c>
      <c r="BV43" s="25" t="e">
        <f>IF(#REF!=14,27,0)</f>
        <v>#REF!</v>
      </c>
      <c r="BW43" s="25" t="e">
        <f>IF(#REF!=15,26,0)</f>
        <v>#REF!</v>
      </c>
      <c r="BX43" s="25" t="e">
        <f>IF(#REF!=16,25,0)</f>
        <v>#REF!</v>
      </c>
      <c r="BY43" s="25" t="e">
        <f>IF(#REF!=17,24,0)</f>
        <v>#REF!</v>
      </c>
      <c r="BZ43" s="25" t="e">
        <f>IF(#REF!=18,23,0)</f>
        <v>#REF!</v>
      </c>
      <c r="CA43" s="25" t="e">
        <f>IF(#REF!=19,22,0)</f>
        <v>#REF!</v>
      </c>
      <c r="CB43" s="25" t="e">
        <f>IF(#REF!=20,21,0)</f>
        <v>#REF!</v>
      </c>
      <c r="CC43" s="25" t="e">
        <f>IF(#REF!=21,20,0)</f>
        <v>#REF!</v>
      </c>
      <c r="CD43" s="25" t="e">
        <f>IF(#REF!=22,19,0)</f>
        <v>#REF!</v>
      </c>
      <c r="CE43" s="25" t="e">
        <f>IF(#REF!=23,18,0)</f>
        <v>#REF!</v>
      </c>
      <c r="CF43" s="25" t="e">
        <f>IF(#REF!=24,17,0)</f>
        <v>#REF!</v>
      </c>
      <c r="CG43" s="25" t="e">
        <f>IF(#REF!=25,16,0)</f>
        <v>#REF!</v>
      </c>
      <c r="CH43" s="25" t="e">
        <f>IF(#REF!=26,15,0)</f>
        <v>#REF!</v>
      </c>
      <c r="CI43" s="25" t="e">
        <f>IF(#REF!=27,14,0)</f>
        <v>#REF!</v>
      </c>
      <c r="CJ43" s="25" t="e">
        <f>IF(#REF!=28,13,0)</f>
        <v>#REF!</v>
      </c>
      <c r="CK43" s="25" t="e">
        <f>IF(#REF!=29,12,0)</f>
        <v>#REF!</v>
      </c>
      <c r="CL43" s="25" t="e">
        <f>IF(#REF!=30,11,0)</f>
        <v>#REF!</v>
      </c>
      <c r="CM43" s="25" t="e">
        <f>IF(#REF!=31,10,0)</f>
        <v>#REF!</v>
      </c>
      <c r="CN43" s="25" t="e">
        <f>IF(#REF!=32,9,0)</f>
        <v>#REF!</v>
      </c>
      <c r="CO43" s="25" t="e">
        <f>IF(#REF!=33,8,0)</f>
        <v>#REF!</v>
      </c>
      <c r="CP43" s="25" t="e">
        <f>IF(#REF!=34,7,0)</f>
        <v>#REF!</v>
      </c>
      <c r="CQ43" s="25" t="e">
        <f>IF(#REF!=35,6,0)</f>
        <v>#REF!</v>
      </c>
      <c r="CR43" s="25" t="e">
        <f>IF(#REF!=36,5,0)</f>
        <v>#REF!</v>
      </c>
      <c r="CS43" s="25" t="e">
        <f>IF(#REF!=37,4,0)</f>
        <v>#REF!</v>
      </c>
      <c r="CT43" s="25" t="e">
        <f>IF(#REF!=38,3,0)</f>
        <v>#REF!</v>
      </c>
      <c r="CU43" s="25" t="e">
        <f>IF(#REF!=39,2,0)</f>
        <v>#REF!</v>
      </c>
      <c r="CV43" s="25" t="e">
        <f>IF(#REF!=40,1,0)</f>
        <v>#REF!</v>
      </c>
      <c r="CW43" s="25" t="e">
        <f>IF(#REF!&gt;20,0,0)</f>
        <v>#REF!</v>
      </c>
      <c r="CX43" s="25" t="e">
        <f>IF(#REF!="сх",0,0)</f>
        <v>#REF!</v>
      </c>
      <c r="CY43" s="25" t="e">
        <f>SUM(BI43:CX43)</f>
        <v>#REF!</v>
      </c>
      <c r="CZ43" s="25" t="e">
        <f>IF(#REF!=1,45,0)</f>
        <v>#REF!</v>
      </c>
      <c r="DA43" s="25" t="e">
        <f>IF(#REF!=2,42,0)</f>
        <v>#REF!</v>
      </c>
      <c r="DB43" s="25" t="e">
        <f>IF(#REF!=3,40,0)</f>
        <v>#REF!</v>
      </c>
      <c r="DC43" s="25" t="e">
        <f>IF(#REF!=4,38,0)</f>
        <v>#REF!</v>
      </c>
      <c r="DD43" s="25" t="e">
        <f>IF(#REF!=5,36,0)</f>
        <v>#REF!</v>
      </c>
      <c r="DE43" s="25" t="e">
        <f>IF(#REF!=6,35,0)</f>
        <v>#REF!</v>
      </c>
      <c r="DF43" s="25" t="e">
        <f>IF(#REF!=7,34,0)</f>
        <v>#REF!</v>
      </c>
      <c r="DG43" s="25" t="e">
        <f>IF(#REF!=8,33,0)</f>
        <v>#REF!</v>
      </c>
      <c r="DH43" s="25" t="e">
        <f>IF(#REF!=9,32,0)</f>
        <v>#REF!</v>
      </c>
      <c r="DI43" s="25" t="e">
        <f>IF(#REF!=10,31,0)</f>
        <v>#REF!</v>
      </c>
      <c r="DJ43" s="25" t="e">
        <f>IF(#REF!=11,30,0)</f>
        <v>#REF!</v>
      </c>
      <c r="DK43" s="25" t="e">
        <f>IF(#REF!=12,29,0)</f>
        <v>#REF!</v>
      </c>
      <c r="DL43" s="25" t="e">
        <f>IF(#REF!=13,28,0)</f>
        <v>#REF!</v>
      </c>
      <c r="DM43" s="25" t="e">
        <f>IF(#REF!=14,27,0)</f>
        <v>#REF!</v>
      </c>
      <c r="DN43" s="25" t="e">
        <f>IF(#REF!=15,26,0)</f>
        <v>#REF!</v>
      </c>
      <c r="DO43" s="25" t="e">
        <f>IF(#REF!=16,25,0)</f>
        <v>#REF!</v>
      </c>
      <c r="DP43" s="25" t="e">
        <f>IF(#REF!=17,24,0)</f>
        <v>#REF!</v>
      </c>
      <c r="DQ43" s="25" t="e">
        <f>IF(#REF!=18,23,0)</f>
        <v>#REF!</v>
      </c>
      <c r="DR43" s="25" t="e">
        <f>IF(#REF!=19,22,0)</f>
        <v>#REF!</v>
      </c>
      <c r="DS43" s="25" t="e">
        <f>IF(#REF!=20,21,0)</f>
        <v>#REF!</v>
      </c>
      <c r="DT43" s="25" t="e">
        <f>IF(#REF!=21,20,0)</f>
        <v>#REF!</v>
      </c>
      <c r="DU43" s="25" t="e">
        <f>IF(#REF!=22,19,0)</f>
        <v>#REF!</v>
      </c>
      <c r="DV43" s="25" t="e">
        <f>IF(#REF!=23,18,0)</f>
        <v>#REF!</v>
      </c>
      <c r="DW43" s="25" t="e">
        <f>IF(#REF!=24,17,0)</f>
        <v>#REF!</v>
      </c>
      <c r="DX43" s="25" t="e">
        <f>IF(#REF!=25,16,0)</f>
        <v>#REF!</v>
      </c>
      <c r="DY43" s="25" t="e">
        <f>IF(#REF!=26,15,0)</f>
        <v>#REF!</v>
      </c>
      <c r="DZ43" s="25" t="e">
        <f>IF(#REF!=27,14,0)</f>
        <v>#REF!</v>
      </c>
      <c r="EA43" s="25" t="e">
        <f>IF(#REF!=28,13,0)</f>
        <v>#REF!</v>
      </c>
      <c r="EB43" s="25" t="e">
        <f>IF(#REF!=29,12,0)</f>
        <v>#REF!</v>
      </c>
      <c r="EC43" s="25" t="e">
        <f>IF(#REF!=30,11,0)</f>
        <v>#REF!</v>
      </c>
      <c r="ED43" s="25" t="e">
        <f>IF(#REF!=31,10,0)</f>
        <v>#REF!</v>
      </c>
      <c r="EE43" s="25" t="e">
        <f>IF(#REF!=32,9,0)</f>
        <v>#REF!</v>
      </c>
      <c r="EF43" s="25" t="e">
        <f>IF(#REF!=33,8,0)</f>
        <v>#REF!</v>
      </c>
      <c r="EG43" s="25" t="e">
        <f>IF(#REF!=34,7,0)</f>
        <v>#REF!</v>
      </c>
      <c r="EH43" s="25" t="e">
        <f>IF(#REF!=35,6,0)</f>
        <v>#REF!</v>
      </c>
      <c r="EI43" s="25" t="e">
        <f>IF(#REF!=36,5,0)</f>
        <v>#REF!</v>
      </c>
      <c r="EJ43" s="25" t="e">
        <f>IF(#REF!=37,4,0)</f>
        <v>#REF!</v>
      </c>
      <c r="EK43" s="25" t="e">
        <f>IF(#REF!=38,3,0)</f>
        <v>#REF!</v>
      </c>
      <c r="EL43" s="25" t="e">
        <f>IF(#REF!=39,2,0)</f>
        <v>#REF!</v>
      </c>
      <c r="EM43" s="25" t="e">
        <f>IF(#REF!=40,1,0)</f>
        <v>#REF!</v>
      </c>
      <c r="EN43" s="25" t="e">
        <f>IF(#REF!&gt;20,0,0)</f>
        <v>#REF!</v>
      </c>
      <c r="EO43" s="25" t="e">
        <f>IF(#REF!="сх",0,0)</f>
        <v>#REF!</v>
      </c>
      <c r="EP43" s="25" t="e">
        <f>SUM(CZ43:EO43)</f>
        <v>#REF!</v>
      </c>
      <c r="EQ43" s="25"/>
      <c r="ER43" s="25" t="e">
        <f>IF(#REF!="сх","ноль",IF(#REF!&gt;0,#REF!,"Ноль"))</f>
        <v>#REF!</v>
      </c>
      <c r="ES43" s="25" t="e">
        <f>IF(#REF!="сх","ноль",IF(#REF!&gt;0,#REF!,"Ноль"))</f>
        <v>#REF!</v>
      </c>
      <c r="ET43" s="25"/>
      <c r="EU43" s="25" t="e">
        <f>MIN(ER43,ES43)</f>
        <v>#REF!</v>
      </c>
      <c r="EV43" s="25" t="e">
        <f>IF(K43=#REF!,IF(#REF!&lt;#REF!,#REF!,EZ43),#REF!)</f>
        <v>#REF!</v>
      </c>
      <c r="EW43" s="25" t="e">
        <f>IF(K43=#REF!,IF(#REF!&lt;#REF!,0,1))</f>
        <v>#REF!</v>
      </c>
      <c r="EX43" s="25" t="e">
        <f>IF(AND(EU43&gt;=21,EU43&lt;&gt;0),EU43,IF(K43&lt;#REF!,"СТОП",EV43+EW43))</f>
        <v>#REF!</v>
      </c>
      <c r="EY43" s="25"/>
      <c r="EZ43" s="25">
        <v>15</v>
      </c>
      <c r="FA43" s="25">
        <v>16</v>
      </c>
      <c r="FB43" s="25"/>
      <c r="FC43" s="27" t="e">
        <f>IF(#REF!=1,25,0)</f>
        <v>#REF!</v>
      </c>
      <c r="FD43" s="27" t="e">
        <f>IF(#REF!=2,22,0)</f>
        <v>#REF!</v>
      </c>
      <c r="FE43" s="27" t="e">
        <f>IF(#REF!=3,20,0)</f>
        <v>#REF!</v>
      </c>
      <c r="FF43" s="27" t="e">
        <f>IF(#REF!=4,18,0)</f>
        <v>#REF!</v>
      </c>
      <c r="FG43" s="27" t="e">
        <f>IF(#REF!=5,16,0)</f>
        <v>#REF!</v>
      </c>
      <c r="FH43" s="27" t="e">
        <f>IF(#REF!=6,15,0)</f>
        <v>#REF!</v>
      </c>
      <c r="FI43" s="27" t="e">
        <f>IF(#REF!=7,14,0)</f>
        <v>#REF!</v>
      </c>
      <c r="FJ43" s="27" t="e">
        <f>IF(#REF!=8,13,0)</f>
        <v>#REF!</v>
      </c>
      <c r="FK43" s="27" t="e">
        <f>IF(#REF!=9,12,0)</f>
        <v>#REF!</v>
      </c>
      <c r="FL43" s="27" t="e">
        <f>IF(#REF!=10,11,0)</f>
        <v>#REF!</v>
      </c>
      <c r="FM43" s="27" t="e">
        <f>IF(#REF!=11,10,0)</f>
        <v>#REF!</v>
      </c>
      <c r="FN43" s="27" t="e">
        <f>IF(#REF!=12,9,0)</f>
        <v>#REF!</v>
      </c>
      <c r="FO43" s="27" t="e">
        <f>IF(#REF!=13,8,0)</f>
        <v>#REF!</v>
      </c>
      <c r="FP43" s="27" t="e">
        <f>IF(#REF!=14,7,0)</f>
        <v>#REF!</v>
      </c>
      <c r="FQ43" s="27" t="e">
        <f>IF(#REF!=15,6,0)</f>
        <v>#REF!</v>
      </c>
      <c r="FR43" s="27" t="e">
        <f>IF(#REF!=16,5,0)</f>
        <v>#REF!</v>
      </c>
      <c r="FS43" s="27" t="e">
        <f>IF(#REF!=17,4,0)</f>
        <v>#REF!</v>
      </c>
      <c r="FT43" s="27" t="e">
        <f>IF(#REF!=18,3,0)</f>
        <v>#REF!</v>
      </c>
      <c r="FU43" s="27" t="e">
        <f>IF(#REF!=19,2,0)</f>
        <v>#REF!</v>
      </c>
      <c r="FV43" s="27" t="e">
        <f>IF(#REF!=20,1,0)</f>
        <v>#REF!</v>
      </c>
      <c r="FW43" s="27" t="e">
        <f>IF(#REF!&gt;20,0,0)</f>
        <v>#REF!</v>
      </c>
      <c r="FX43" s="27" t="e">
        <f>IF(#REF!="сх",0,0)</f>
        <v>#REF!</v>
      </c>
      <c r="FY43" s="27" t="e">
        <f>SUM(FC43:FX43)</f>
        <v>#REF!</v>
      </c>
      <c r="FZ43" s="27" t="e">
        <f>IF(#REF!=1,25,0)</f>
        <v>#REF!</v>
      </c>
      <c r="GA43" s="27" t="e">
        <f>IF(#REF!=2,22,0)</f>
        <v>#REF!</v>
      </c>
      <c r="GB43" s="27" t="e">
        <f>IF(#REF!=3,20,0)</f>
        <v>#REF!</v>
      </c>
      <c r="GC43" s="27" t="e">
        <f>IF(#REF!=4,18,0)</f>
        <v>#REF!</v>
      </c>
      <c r="GD43" s="27" t="e">
        <f>IF(#REF!=5,16,0)</f>
        <v>#REF!</v>
      </c>
      <c r="GE43" s="27" t="e">
        <f>IF(#REF!=6,15,0)</f>
        <v>#REF!</v>
      </c>
      <c r="GF43" s="27" t="e">
        <f>IF(#REF!=7,14,0)</f>
        <v>#REF!</v>
      </c>
      <c r="GG43" s="27" t="e">
        <f>IF(#REF!=8,13,0)</f>
        <v>#REF!</v>
      </c>
      <c r="GH43" s="27" t="e">
        <f>IF(#REF!=9,12,0)</f>
        <v>#REF!</v>
      </c>
      <c r="GI43" s="27" t="e">
        <f>IF(#REF!=10,11,0)</f>
        <v>#REF!</v>
      </c>
      <c r="GJ43" s="27" t="e">
        <f>IF(#REF!=11,10,0)</f>
        <v>#REF!</v>
      </c>
      <c r="GK43" s="27" t="e">
        <f>IF(#REF!=12,9,0)</f>
        <v>#REF!</v>
      </c>
      <c r="GL43" s="27" t="e">
        <f>IF(#REF!=13,8,0)</f>
        <v>#REF!</v>
      </c>
      <c r="GM43" s="27" t="e">
        <f>IF(#REF!=14,7,0)</f>
        <v>#REF!</v>
      </c>
      <c r="GN43" s="27" t="e">
        <f>IF(#REF!=15,6,0)</f>
        <v>#REF!</v>
      </c>
      <c r="GO43" s="27" t="e">
        <f>IF(#REF!=16,5,0)</f>
        <v>#REF!</v>
      </c>
      <c r="GP43" s="27" t="e">
        <f>IF(#REF!=17,4,0)</f>
        <v>#REF!</v>
      </c>
      <c r="GQ43" s="27" t="e">
        <f>IF(#REF!=18,3,0)</f>
        <v>#REF!</v>
      </c>
      <c r="GR43" s="27" t="e">
        <f>IF(#REF!=19,2,0)</f>
        <v>#REF!</v>
      </c>
      <c r="GS43" s="27" t="e">
        <f>IF(#REF!=20,1,0)</f>
        <v>#REF!</v>
      </c>
      <c r="GT43" s="27" t="e">
        <f>IF(#REF!&gt;20,0,0)</f>
        <v>#REF!</v>
      </c>
      <c r="GU43" s="27" t="e">
        <f>IF(#REF!="сх",0,0)</f>
        <v>#REF!</v>
      </c>
      <c r="GV43" s="27" t="e">
        <f>SUM(FZ43:GU43)</f>
        <v>#REF!</v>
      </c>
      <c r="GW43" s="27" t="e">
        <f>IF(#REF!=1,100,0)</f>
        <v>#REF!</v>
      </c>
      <c r="GX43" s="27" t="e">
        <f>IF(#REF!=2,98,0)</f>
        <v>#REF!</v>
      </c>
      <c r="GY43" s="27" t="e">
        <f>IF(#REF!=3,95,0)</f>
        <v>#REF!</v>
      </c>
      <c r="GZ43" s="27" t="e">
        <f>IF(#REF!=4,93,0)</f>
        <v>#REF!</v>
      </c>
      <c r="HA43" s="27" t="e">
        <f>IF(#REF!=5,90,0)</f>
        <v>#REF!</v>
      </c>
      <c r="HB43" s="27" t="e">
        <f>IF(#REF!=6,88,0)</f>
        <v>#REF!</v>
      </c>
      <c r="HC43" s="27" t="e">
        <f>IF(#REF!=7,85,0)</f>
        <v>#REF!</v>
      </c>
      <c r="HD43" s="27" t="e">
        <f>IF(#REF!=8,83,0)</f>
        <v>#REF!</v>
      </c>
      <c r="HE43" s="27" t="e">
        <f>IF(#REF!=9,80,0)</f>
        <v>#REF!</v>
      </c>
      <c r="HF43" s="27" t="e">
        <f>IF(#REF!=10,78,0)</f>
        <v>#REF!</v>
      </c>
      <c r="HG43" s="27" t="e">
        <f>IF(#REF!=11,75,0)</f>
        <v>#REF!</v>
      </c>
      <c r="HH43" s="27" t="e">
        <f>IF(#REF!=12,73,0)</f>
        <v>#REF!</v>
      </c>
      <c r="HI43" s="27" t="e">
        <f>IF(#REF!=13,70,0)</f>
        <v>#REF!</v>
      </c>
      <c r="HJ43" s="27" t="e">
        <f>IF(#REF!=14,68,0)</f>
        <v>#REF!</v>
      </c>
      <c r="HK43" s="27" t="e">
        <f>IF(#REF!=15,65,0)</f>
        <v>#REF!</v>
      </c>
      <c r="HL43" s="27" t="e">
        <f>IF(#REF!=16,63,0)</f>
        <v>#REF!</v>
      </c>
      <c r="HM43" s="27" t="e">
        <f>IF(#REF!=17,60,0)</f>
        <v>#REF!</v>
      </c>
      <c r="HN43" s="27" t="e">
        <f>IF(#REF!=18,58,0)</f>
        <v>#REF!</v>
      </c>
      <c r="HO43" s="27" t="e">
        <f>IF(#REF!=19,55,0)</f>
        <v>#REF!</v>
      </c>
      <c r="HP43" s="27" t="e">
        <f>IF(#REF!=20,53,0)</f>
        <v>#REF!</v>
      </c>
      <c r="HQ43" s="27" t="e">
        <f>IF(#REF!&gt;20,0,0)</f>
        <v>#REF!</v>
      </c>
      <c r="HR43" s="27" t="e">
        <f>IF(#REF!="сх",0,0)</f>
        <v>#REF!</v>
      </c>
      <c r="HS43" s="27" t="e">
        <f>SUM(GW43:HR43)</f>
        <v>#REF!</v>
      </c>
      <c r="HT43" s="27" t="e">
        <f>IF(#REF!=1,100,0)</f>
        <v>#REF!</v>
      </c>
      <c r="HU43" s="27" t="e">
        <f>IF(#REF!=2,98,0)</f>
        <v>#REF!</v>
      </c>
      <c r="HV43" s="27" t="e">
        <f>IF(#REF!=3,95,0)</f>
        <v>#REF!</v>
      </c>
      <c r="HW43" s="27" t="e">
        <f>IF(#REF!=4,93,0)</f>
        <v>#REF!</v>
      </c>
      <c r="HX43" s="27" t="e">
        <f>IF(#REF!=5,90,0)</f>
        <v>#REF!</v>
      </c>
      <c r="HY43" s="27" t="e">
        <f>IF(#REF!=6,88,0)</f>
        <v>#REF!</v>
      </c>
      <c r="HZ43" s="27" t="e">
        <f>IF(#REF!=7,85,0)</f>
        <v>#REF!</v>
      </c>
      <c r="IA43" s="27" t="e">
        <f>IF(#REF!=8,83,0)</f>
        <v>#REF!</v>
      </c>
      <c r="IB43" s="27" t="e">
        <f>IF(#REF!=9,80,0)</f>
        <v>#REF!</v>
      </c>
      <c r="IC43" s="27" t="e">
        <f>IF(#REF!=10,78,0)</f>
        <v>#REF!</v>
      </c>
      <c r="ID43" s="27" t="e">
        <f>IF(#REF!=11,75,0)</f>
        <v>#REF!</v>
      </c>
      <c r="IE43" s="27" t="e">
        <f>IF(#REF!=12,73,0)</f>
        <v>#REF!</v>
      </c>
      <c r="IF43" s="27" t="e">
        <f>IF(#REF!=13,70,0)</f>
        <v>#REF!</v>
      </c>
      <c r="IG43" s="27" t="e">
        <f>IF(#REF!=14,68,0)</f>
        <v>#REF!</v>
      </c>
      <c r="IH43" s="27" t="e">
        <f>IF(#REF!=15,65,0)</f>
        <v>#REF!</v>
      </c>
      <c r="II43" s="27" t="e">
        <f>IF(#REF!=16,63,0)</f>
        <v>#REF!</v>
      </c>
      <c r="IJ43" s="27" t="e">
        <f>IF(#REF!=17,60,0)</f>
        <v>#REF!</v>
      </c>
      <c r="IK43" s="27" t="e">
        <f>IF(#REF!=18,58,0)</f>
        <v>#REF!</v>
      </c>
      <c r="IL43" s="27" t="e">
        <f>IF(#REF!=19,55,0)</f>
        <v>#REF!</v>
      </c>
      <c r="IM43" s="27" t="e">
        <f>IF(#REF!=20,53,0)</f>
        <v>#REF!</v>
      </c>
      <c r="IN43" s="27" t="e">
        <f>IF(#REF!&gt;20,0,0)</f>
        <v>#REF!</v>
      </c>
      <c r="IO43" s="27" t="e">
        <f>IF(#REF!="сх",0,0)</f>
        <v>#REF!</v>
      </c>
      <c r="IP43" s="27" t="e">
        <f>SUM(HT43:IO43)</f>
        <v>#REF!</v>
      </c>
      <c r="IQ43" s="25"/>
      <c r="IR43" s="25"/>
      <c r="IS43" s="25"/>
      <c r="IT43" s="25"/>
      <c r="IU43" s="25"/>
      <c r="IV43" s="25"/>
    </row>
    <row r="44" spans="1:256" s="3" customFormat="1" ht="34.5">
      <c r="A44" s="79"/>
      <c r="B44" s="82"/>
      <c r="C44" s="82"/>
      <c r="D44" s="55" t="s">
        <v>79</v>
      </c>
      <c r="E44" s="56" t="s">
        <v>65</v>
      </c>
      <c r="F44" s="52">
        <v>787</v>
      </c>
      <c r="G44" s="60">
        <v>8</v>
      </c>
      <c r="H44" s="61">
        <v>33</v>
      </c>
      <c r="I44" s="47">
        <v>10</v>
      </c>
      <c r="J44" s="48">
        <v>31</v>
      </c>
      <c r="K44" s="79"/>
      <c r="L44" s="24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5"/>
      <c r="IR44" s="25"/>
      <c r="IS44" s="25"/>
      <c r="IT44" s="25"/>
      <c r="IU44" s="25"/>
      <c r="IV44" s="25"/>
    </row>
    <row r="45" spans="1:256" s="3" customFormat="1" ht="34.5">
      <c r="A45" s="79"/>
      <c r="B45" s="82"/>
      <c r="C45" s="82"/>
      <c r="D45" s="55" t="s">
        <v>117</v>
      </c>
      <c r="E45" s="56" t="s">
        <v>65</v>
      </c>
      <c r="F45" s="52">
        <v>343</v>
      </c>
      <c r="G45" s="47">
        <v>13</v>
      </c>
      <c r="H45" s="48">
        <v>28</v>
      </c>
      <c r="I45" s="60">
        <v>8</v>
      </c>
      <c r="J45" s="61">
        <v>33</v>
      </c>
      <c r="K45" s="79"/>
      <c r="L45" s="24"/>
      <c r="M45" s="25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5"/>
      <c r="IR45" s="25"/>
      <c r="IS45" s="25"/>
      <c r="IT45" s="25"/>
      <c r="IU45" s="25"/>
      <c r="IV45" s="25"/>
    </row>
    <row r="46" spans="1:256" s="3" customFormat="1" ht="34.5">
      <c r="A46" s="79"/>
      <c r="B46" s="82"/>
      <c r="C46" s="82"/>
      <c r="D46" s="55" t="s">
        <v>80</v>
      </c>
      <c r="E46" s="56" t="s">
        <v>30</v>
      </c>
      <c r="F46" s="52">
        <v>900</v>
      </c>
      <c r="G46" s="47">
        <v>22</v>
      </c>
      <c r="H46" s="48">
        <v>19</v>
      </c>
      <c r="I46" s="47" t="s">
        <v>55</v>
      </c>
      <c r="J46" s="48">
        <v>0</v>
      </c>
      <c r="K46" s="79"/>
      <c r="L46" s="24"/>
      <c r="M46" s="25"/>
      <c r="N46" s="2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5"/>
      <c r="IR46" s="25"/>
      <c r="IS46" s="25"/>
      <c r="IT46" s="25"/>
      <c r="IU46" s="25"/>
      <c r="IV46" s="25"/>
    </row>
    <row r="47" spans="1:256" s="3" customFormat="1" ht="34.5">
      <c r="A47" s="79"/>
      <c r="B47" s="82"/>
      <c r="C47" s="82"/>
      <c r="D47" s="55" t="s">
        <v>81</v>
      </c>
      <c r="E47" s="56" t="s">
        <v>30</v>
      </c>
      <c r="F47" s="52">
        <v>191</v>
      </c>
      <c r="G47" s="60">
        <v>15</v>
      </c>
      <c r="H47" s="61">
        <v>26</v>
      </c>
      <c r="I47" s="60">
        <v>17</v>
      </c>
      <c r="J47" s="48">
        <v>24</v>
      </c>
      <c r="K47" s="79"/>
      <c r="L47" s="24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5"/>
      <c r="IR47" s="25"/>
      <c r="IS47" s="25"/>
      <c r="IT47" s="25"/>
      <c r="IU47" s="25"/>
      <c r="IV47" s="25"/>
    </row>
    <row r="48" spans="1:256" s="3" customFormat="1" ht="34.5">
      <c r="A48" s="79"/>
      <c r="B48" s="82"/>
      <c r="C48" s="82"/>
      <c r="D48" s="55" t="s">
        <v>82</v>
      </c>
      <c r="E48" s="56" t="s">
        <v>30</v>
      </c>
      <c r="F48" s="52">
        <v>911</v>
      </c>
      <c r="G48" s="47">
        <v>20</v>
      </c>
      <c r="H48" s="48">
        <v>21</v>
      </c>
      <c r="I48" s="47">
        <v>20</v>
      </c>
      <c r="J48" s="48">
        <v>21</v>
      </c>
      <c r="K48" s="79"/>
      <c r="L48" s="24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5"/>
      <c r="IR48" s="25"/>
      <c r="IS48" s="25"/>
      <c r="IT48" s="25"/>
      <c r="IU48" s="25"/>
      <c r="IV48" s="25"/>
    </row>
    <row r="49" spans="1:256" s="3" customFormat="1" ht="34.5">
      <c r="A49" s="79"/>
      <c r="B49" s="82"/>
      <c r="C49" s="82"/>
      <c r="D49" s="55" t="s">
        <v>84</v>
      </c>
      <c r="E49" s="56" t="s">
        <v>60</v>
      </c>
      <c r="F49" s="52">
        <v>741</v>
      </c>
      <c r="G49" s="60">
        <v>10</v>
      </c>
      <c r="H49" s="61">
        <v>31</v>
      </c>
      <c r="I49" s="60">
        <v>9</v>
      </c>
      <c r="J49" s="61">
        <v>32</v>
      </c>
      <c r="K49" s="79"/>
      <c r="L49" s="24"/>
      <c r="M49" s="25"/>
      <c r="N49" s="2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5"/>
      <c r="IR49" s="25"/>
      <c r="IS49" s="25"/>
      <c r="IT49" s="25"/>
      <c r="IU49" s="25"/>
      <c r="IV49" s="25"/>
    </row>
    <row r="50" spans="1:256" s="3" customFormat="1" ht="34.5">
      <c r="A50" s="79"/>
      <c r="B50" s="82"/>
      <c r="C50" s="82"/>
      <c r="D50" s="55" t="s">
        <v>85</v>
      </c>
      <c r="E50" s="56" t="s">
        <v>60</v>
      </c>
      <c r="F50" s="52">
        <v>757</v>
      </c>
      <c r="G50" s="47" t="s">
        <v>1</v>
      </c>
      <c r="H50" s="48">
        <v>0</v>
      </c>
      <c r="I50" s="47">
        <v>11</v>
      </c>
      <c r="J50" s="48">
        <v>30</v>
      </c>
      <c r="K50" s="79"/>
      <c r="L50" s="24"/>
      <c r="M50" s="25"/>
      <c r="N50" s="2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5"/>
      <c r="IR50" s="25"/>
      <c r="IS50" s="25"/>
      <c r="IT50" s="25"/>
      <c r="IU50" s="25"/>
      <c r="IV50" s="25"/>
    </row>
    <row r="51" spans="1:256" s="3" customFormat="1" ht="34.5">
      <c r="A51" s="79"/>
      <c r="B51" s="82"/>
      <c r="C51" s="82"/>
      <c r="D51" s="55" t="s">
        <v>83</v>
      </c>
      <c r="E51" s="56" t="s">
        <v>60</v>
      </c>
      <c r="F51" s="52">
        <v>705</v>
      </c>
      <c r="G51" s="47">
        <v>13</v>
      </c>
      <c r="H51" s="48">
        <v>28</v>
      </c>
      <c r="I51" s="47">
        <v>15</v>
      </c>
      <c r="J51" s="48">
        <v>26</v>
      </c>
      <c r="K51" s="79"/>
      <c r="L51" s="24"/>
      <c r="M51" s="25"/>
      <c r="N51" s="2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5"/>
      <c r="IR51" s="25"/>
      <c r="IS51" s="25"/>
      <c r="IT51" s="25"/>
      <c r="IU51" s="25"/>
      <c r="IV51" s="25"/>
    </row>
    <row r="52" spans="1:256" s="3" customFormat="1" ht="69">
      <c r="A52" s="79"/>
      <c r="B52" s="82"/>
      <c r="C52" s="82"/>
      <c r="D52" s="55" t="s">
        <v>86</v>
      </c>
      <c r="E52" s="56" t="s">
        <v>62</v>
      </c>
      <c r="F52" s="52">
        <v>283</v>
      </c>
      <c r="G52" s="60">
        <v>13</v>
      </c>
      <c r="H52" s="61">
        <v>28</v>
      </c>
      <c r="I52" s="47" t="s">
        <v>55</v>
      </c>
      <c r="J52" s="48">
        <v>0</v>
      </c>
      <c r="K52" s="79"/>
      <c r="L52" s="24"/>
      <c r="M52" s="25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5"/>
      <c r="IR52" s="25"/>
      <c r="IS52" s="25"/>
      <c r="IT52" s="25"/>
      <c r="IU52" s="25"/>
      <c r="IV52" s="25"/>
    </row>
    <row r="53" spans="1:256" s="3" customFormat="1" ht="69">
      <c r="A53" s="79"/>
      <c r="B53" s="82"/>
      <c r="C53" s="82"/>
      <c r="D53" s="55" t="s">
        <v>87</v>
      </c>
      <c r="E53" s="56" t="s">
        <v>62</v>
      </c>
      <c r="F53" s="52">
        <v>262</v>
      </c>
      <c r="G53" s="47" t="s">
        <v>55</v>
      </c>
      <c r="H53" s="48">
        <v>0</v>
      </c>
      <c r="I53" s="47" t="s">
        <v>54</v>
      </c>
      <c r="J53" s="48">
        <v>0</v>
      </c>
      <c r="K53" s="79"/>
      <c r="L53" s="24"/>
      <c r="M53" s="25"/>
      <c r="N53" s="2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5"/>
      <c r="IR53" s="25"/>
      <c r="IS53" s="25"/>
      <c r="IT53" s="25"/>
      <c r="IU53" s="25"/>
      <c r="IV53" s="25"/>
    </row>
    <row r="54" spans="1:256" s="3" customFormat="1" ht="69.75" thickBot="1">
      <c r="A54" s="79"/>
      <c r="B54" s="82"/>
      <c r="C54" s="82"/>
      <c r="D54" s="55" t="s">
        <v>88</v>
      </c>
      <c r="E54" s="56" t="s">
        <v>62</v>
      </c>
      <c r="F54" s="52">
        <v>973</v>
      </c>
      <c r="G54" s="47">
        <v>15</v>
      </c>
      <c r="H54" s="48">
        <v>26</v>
      </c>
      <c r="I54" s="60">
        <v>12</v>
      </c>
      <c r="J54" s="61">
        <v>29</v>
      </c>
      <c r="K54" s="79"/>
      <c r="L54" s="24"/>
      <c r="M54" s="25"/>
      <c r="N54" s="2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5"/>
      <c r="IR54" s="25"/>
      <c r="IS54" s="25"/>
      <c r="IT54" s="25"/>
      <c r="IU54" s="25"/>
      <c r="IV54" s="25"/>
    </row>
    <row r="55" spans="1:256" s="3" customFormat="1" ht="34.5">
      <c r="A55" s="78">
        <v>7</v>
      </c>
      <c r="B55" s="81" t="s">
        <v>89</v>
      </c>
      <c r="C55" s="81" t="s">
        <v>90</v>
      </c>
      <c r="D55" s="53" t="s">
        <v>91</v>
      </c>
      <c r="E55" s="54" t="s">
        <v>65</v>
      </c>
      <c r="F55" s="51">
        <v>44</v>
      </c>
      <c r="G55" s="75" t="s">
        <v>55</v>
      </c>
      <c r="H55" s="46">
        <v>0</v>
      </c>
      <c r="I55" s="75">
        <v>30</v>
      </c>
      <c r="J55" s="76">
        <v>11</v>
      </c>
      <c r="K55" s="78">
        <v>156</v>
      </c>
      <c r="L55" s="24" t="e">
        <f>#REF!+#REF!</f>
        <v>#REF!</v>
      </c>
      <c r="M55" s="25"/>
      <c r="N55" s="26"/>
      <c r="O55" s="25" t="e">
        <f>IF(#REF!=1,25,0)</f>
        <v>#REF!</v>
      </c>
      <c r="P55" s="25" t="e">
        <f>IF(#REF!=2,22,0)</f>
        <v>#REF!</v>
      </c>
      <c r="Q55" s="25" t="e">
        <f>IF(#REF!=3,20,0)</f>
        <v>#REF!</v>
      </c>
      <c r="R55" s="25" t="e">
        <f>IF(#REF!=4,18,0)</f>
        <v>#REF!</v>
      </c>
      <c r="S55" s="25" t="e">
        <f>IF(#REF!=5,16,0)</f>
        <v>#REF!</v>
      </c>
      <c r="T55" s="25" t="e">
        <f>IF(#REF!=6,15,0)</f>
        <v>#REF!</v>
      </c>
      <c r="U55" s="25" t="e">
        <f>IF(#REF!=7,14,0)</f>
        <v>#REF!</v>
      </c>
      <c r="V55" s="25" t="e">
        <f>IF(#REF!=8,13,0)</f>
        <v>#REF!</v>
      </c>
      <c r="W55" s="25" t="e">
        <f>IF(#REF!=9,12,0)</f>
        <v>#REF!</v>
      </c>
      <c r="X55" s="25" t="e">
        <f>IF(#REF!=10,11,0)</f>
        <v>#REF!</v>
      </c>
      <c r="Y55" s="25" t="e">
        <f>IF(#REF!=11,10,0)</f>
        <v>#REF!</v>
      </c>
      <c r="Z55" s="25" t="e">
        <f>IF(#REF!=12,9,0)</f>
        <v>#REF!</v>
      </c>
      <c r="AA55" s="25" t="e">
        <f>IF(#REF!=13,8,0)</f>
        <v>#REF!</v>
      </c>
      <c r="AB55" s="25" t="e">
        <f>IF(#REF!=14,7,0)</f>
        <v>#REF!</v>
      </c>
      <c r="AC55" s="25" t="e">
        <f>IF(#REF!=15,6,0)</f>
        <v>#REF!</v>
      </c>
      <c r="AD55" s="25" t="e">
        <f>IF(#REF!=16,5,0)</f>
        <v>#REF!</v>
      </c>
      <c r="AE55" s="25" t="e">
        <f>IF(#REF!=17,4,0)</f>
        <v>#REF!</v>
      </c>
      <c r="AF55" s="25" t="e">
        <f>IF(#REF!=18,3,0)</f>
        <v>#REF!</v>
      </c>
      <c r="AG55" s="25" t="e">
        <f>IF(#REF!=19,2,0)</f>
        <v>#REF!</v>
      </c>
      <c r="AH55" s="25" t="e">
        <f>IF(#REF!=20,1,0)</f>
        <v>#REF!</v>
      </c>
      <c r="AI55" s="25" t="e">
        <f>IF(#REF!&gt;20,0,0)</f>
        <v>#REF!</v>
      </c>
      <c r="AJ55" s="25" t="e">
        <f>IF(#REF!="сх",0,0)</f>
        <v>#REF!</v>
      </c>
      <c r="AK55" s="25" t="e">
        <f>SUM(O55:AI55)</f>
        <v>#REF!</v>
      </c>
      <c r="AL55" s="25" t="e">
        <f>IF(#REF!=1,25,0)</f>
        <v>#REF!</v>
      </c>
      <c r="AM55" s="25" t="e">
        <f>IF(#REF!=2,22,0)</f>
        <v>#REF!</v>
      </c>
      <c r="AN55" s="25" t="e">
        <f>IF(#REF!=3,20,0)</f>
        <v>#REF!</v>
      </c>
      <c r="AO55" s="25" t="e">
        <f>IF(#REF!=4,18,0)</f>
        <v>#REF!</v>
      </c>
      <c r="AP55" s="25" t="e">
        <f>IF(#REF!=5,16,0)</f>
        <v>#REF!</v>
      </c>
      <c r="AQ55" s="25" t="e">
        <f>IF(#REF!=6,15,0)</f>
        <v>#REF!</v>
      </c>
      <c r="AR55" s="25" t="e">
        <f>IF(#REF!=7,14,0)</f>
        <v>#REF!</v>
      </c>
      <c r="AS55" s="25" t="e">
        <f>IF(#REF!=8,13,0)</f>
        <v>#REF!</v>
      </c>
      <c r="AT55" s="25" t="e">
        <f>IF(#REF!=9,12,0)</f>
        <v>#REF!</v>
      </c>
      <c r="AU55" s="25" t="e">
        <f>IF(#REF!=10,11,0)</f>
        <v>#REF!</v>
      </c>
      <c r="AV55" s="25" t="e">
        <f>IF(#REF!=11,10,0)</f>
        <v>#REF!</v>
      </c>
      <c r="AW55" s="25" t="e">
        <f>IF(#REF!=12,9,0)</f>
        <v>#REF!</v>
      </c>
      <c r="AX55" s="25" t="e">
        <f>IF(#REF!=13,8,0)</f>
        <v>#REF!</v>
      </c>
      <c r="AY55" s="25" t="e">
        <f>IF(#REF!=14,7,0)</f>
        <v>#REF!</v>
      </c>
      <c r="AZ55" s="25" t="e">
        <f>IF(#REF!=15,6,0)</f>
        <v>#REF!</v>
      </c>
      <c r="BA55" s="25" t="e">
        <f>IF(#REF!=16,5,0)</f>
        <v>#REF!</v>
      </c>
      <c r="BB55" s="25" t="e">
        <f>IF(#REF!=17,4,0)</f>
        <v>#REF!</v>
      </c>
      <c r="BC55" s="25" t="e">
        <f>IF(#REF!=18,3,0)</f>
        <v>#REF!</v>
      </c>
      <c r="BD55" s="25" t="e">
        <f>IF(#REF!=19,2,0)</f>
        <v>#REF!</v>
      </c>
      <c r="BE55" s="25" t="e">
        <f>IF(#REF!=20,1,0)</f>
        <v>#REF!</v>
      </c>
      <c r="BF55" s="25" t="e">
        <f>IF(#REF!&gt;20,0,0)</f>
        <v>#REF!</v>
      </c>
      <c r="BG55" s="25" t="e">
        <f>IF(#REF!="сх",0,0)</f>
        <v>#REF!</v>
      </c>
      <c r="BH55" s="25" t="e">
        <f>SUM(AL55:BF55)</f>
        <v>#REF!</v>
      </c>
      <c r="BI55" s="25" t="e">
        <f>IF(#REF!=1,45,0)</f>
        <v>#REF!</v>
      </c>
      <c r="BJ55" s="25" t="e">
        <f>IF(#REF!=2,42,0)</f>
        <v>#REF!</v>
      </c>
      <c r="BK55" s="25" t="e">
        <f>IF(#REF!=3,40,0)</f>
        <v>#REF!</v>
      </c>
      <c r="BL55" s="25" t="e">
        <f>IF(#REF!=4,38,0)</f>
        <v>#REF!</v>
      </c>
      <c r="BM55" s="25" t="e">
        <f>IF(#REF!=5,36,0)</f>
        <v>#REF!</v>
      </c>
      <c r="BN55" s="25" t="e">
        <f>IF(#REF!=6,35,0)</f>
        <v>#REF!</v>
      </c>
      <c r="BO55" s="25" t="e">
        <f>IF(#REF!=7,34,0)</f>
        <v>#REF!</v>
      </c>
      <c r="BP55" s="25" t="e">
        <f>IF(#REF!=8,33,0)</f>
        <v>#REF!</v>
      </c>
      <c r="BQ55" s="25" t="e">
        <f>IF(#REF!=9,32,0)</f>
        <v>#REF!</v>
      </c>
      <c r="BR55" s="25" t="e">
        <f>IF(#REF!=10,31,0)</f>
        <v>#REF!</v>
      </c>
      <c r="BS55" s="25" t="e">
        <f>IF(#REF!=11,30,0)</f>
        <v>#REF!</v>
      </c>
      <c r="BT55" s="25" t="e">
        <f>IF(#REF!=12,29,0)</f>
        <v>#REF!</v>
      </c>
      <c r="BU55" s="25" t="e">
        <f>IF(#REF!=13,28,0)</f>
        <v>#REF!</v>
      </c>
      <c r="BV55" s="25" t="e">
        <f>IF(#REF!=14,27,0)</f>
        <v>#REF!</v>
      </c>
      <c r="BW55" s="25" t="e">
        <f>IF(#REF!=15,26,0)</f>
        <v>#REF!</v>
      </c>
      <c r="BX55" s="25" t="e">
        <f>IF(#REF!=16,25,0)</f>
        <v>#REF!</v>
      </c>
      <c r="BY55" s="25" t="e">
        <f>IF(#REF!=17,24,0)</f>
        <v>#REF!</v>
      </c>
      <c r="BZ55" s="25" t="e">
        <f>IF(#REF!=18,23,0)</f>
        <v>#REF!</v>
      </c>
      <c r="CA55" s="25" t="e">
        <f>IF(#REF!=19,22,0)</f>
        <v>#REF!</v>
      </c>
      <c r="CB55" s="25" t="e">
        <f>IF(#REF!=20,21,0)</f>
        <v>#REF!</v>
      </c>
      <c r="CC55" s="25" t="e">
        <f>IF(#REF!=21,20,0)</f>
        <v>#REF!</v>
      </c>
      <c r="CD55" s="25" t="e">
        <f>IF(#REF!=22,19,0)</f>
        <v>#REF!</v>
      </c>
      <c r="CE55" s="25" t="e">
        <f>IF(#REF!=23,18,0)</f>
        <v>#REF!</v>
      </c>
      <c r="CF55" s="25" t="e">
        <f>IF(#REF!=24,17,0)</f>
        <v>#REF!</v>
      </c>
      <c r="CG55" s="25" t="e">
        <f>IF(#REF!=25,16,0)</f>
        <v>#REF!</v>
      </c>
      <c r="CH55" s="25" t="e">
        <f>IF(#REF!=26,15,0)</f>
        <v>#REF!</v>
      </c>
      <c r="CI55" s="25" t="e">
        <f>IF(#REF!=27,14,0)</f>
        <v>#REF!</v>
      </c>
      <c r="CJ55" s="25" t="e">
        <f>IF(#REF!=28,13,0)</f>
        <v>#REF!</v>
      </c>
      <c r="CK55" s="25" t="e">
        <f>IF(#REF!=29,12,0)</f>
        <v>#REF!</v>
      </c>
      <c r="CL55" s="25" t="e">
        <f>IF(#REF!=30,11,0)</f>
        <v>#REF!</v>
      </c>
      <c r="CM55" s="25" t="e">
        <f>IF(#REF!=31,10,0)</f>
        <v>#REF!</v>
      </c>
      <c r="CN55" s="25" t="e">
        <f>IF(#REF!=32,9,0)</f>
        <v>#REF!</v>
      </c>
      <c r="CO55" s="25" t="e">
        <f>IF(#REF!=33,8,0)</f>
        <v>#REF!</v>
      </c>
      <c r="CP55" s="25" t="e">
        <f>IF(#REF!=34,7,0)</f>
        <v>#REF!</v>
      </c>
      <c r="CQ55" s="25" t="e">
        <f>IF(#REF!=35,6,0)</f>
        <v>#REF!</v>
      </c>
      <c r="CR55" s="25" t="e">
        <f>IF(#REF!=36,5,0)</f>
        <v>#REF!</v>
      </c>
      <c r="CS55" s="25" t="e">
        <f>IF(#REF!=37,4,0)</f>
        <v>#REF!</v>
      </c>
      <c r="CT55" s="25" t="e">
        <f>IF(#REF!=38,3,0)</f>
        <v>#REF!</v>
      </c>
      <c r="CU55" s="25" t="e">
        <f>IF(#REF!=39,2,0)</f>
        <v>#REF!</v>
      </c>
      <c r="CV55" s="25" t="e">
        <f>IF(#REF!=40,1,0)</f>
        <v>#REF!</v>
      </c>
      <c r="CW55" s="25" t="e">
        <f>IF(#REF!&gt;20,0,0)</f>
        <v>#REF!</v>
      </c>
      <c r="CX55" s="25" t="e">
        <f>IF(#REF!="сх",0,0)</f>
        <v>#REF!</v>
      </c>
      <c r="CY55" s="25" t="e">
        <f>SUM(BI55:CX55)</f>
        <v>#REF!</v>
      </c>
      <c r="CZ55" s="25" t="e">
        <f>IF(#REF!=1,45,0)</f>
        <v>#REF!</v>
      </c>
      <c r="DA55" s="25" t="e">
        <f>IF(#REF!=2,42,0)</f>
        <v>#REF!</v>
      </c>
      <c r="DB55" s="25" t="e">
        <f>IF(#REF!=3,40,0)</f>
        <v>#REF!</v>
      </c>
      <c r="DC55" s="25" t="e">
        <f>IF(#REF!=4,38,0)</f>
        <v>#REF!</v>
      </c>
      <c r="DD55" s="25" t="e">
        <f>IF(#REF!=5,36,0)</f>
        <v>#REF!</v>
      </c>
      <c r="DE55" s="25" t="e">
        <f>IF(#REF!=6,35,0)</f>
        <v>#REF!</v>
      </c>
      <c r="DF55" s="25" t="e">
        <f>IF(#REF!=7,34,0)</f>
        <v>#REF!</v>
      </c>
      <c r="DG55" s="25" t="e">
        <f>IF(#REF!=8,33,0)</f>
        <v>#REF!</v>
      </c>
      <c r="DH55" s="25" t="e">
        <f>IF(#REF!=9,32,0)</f>
        <v>#REF!</v>
      </c>
      <c r="DI55" s="25" t="e">
        <f>IF(#REF!=10,31,0)</f>
        <v>#REF!</v>
      </c>
      <c r="DJ55" s="25" t="e">
        <f>IF(#REF!=11,30,0)</f>
        <v>#REF!</v>
      </c>
      <c r="DK55" s="25" t="e">
        <f>IF(#REF!=12,29,0)</f>
        <v>#REF!</v>
      </c>
      <c r="DL55" s="25" t="e">
        <f>IF(#REF!=13,28,0)</f>
        <v>#REF!</v>
      </c>
      <c r="DM55" s="25" t="e">
        <f>IF(#REF!=14,27,0)</f>
        <v>#REF!</v>
      </c>
      <c r="DN55" s="25" t="e">
        <f>IF(#REF!=15,26,0)</f>
        <v>#REF!</v>
      </c>
      <c r="DO55" s="25" t="e">
        <f>IF(#REF!=16,25,0)</f>
        <v>#REF!</v>
      </c>
      <c r="DP55" s="25" t="e">
        <f>IF(#REF!=17,24,0)</f>
        <v>#REF!</v>
      </c>
      <c r="DQ55" s="25" t="e">
        <f>IF(#REF!=18,23,0)</f>
        <v>#REF!</v>
      </c>
      <c r="DR55" s="25" t="e">
        <f>IF(#REF!=19,22,0)</f>
        <v>#REF!</v>
      </c>
      <c r="DS55" s="25" t="e">
        <f>IF(#REF!=20,21,0)</f>
        <v>#REF!</v>
      </c>
      <c r="DT55" s="25" t="e">
        <f>IF(#REF!=21,20,0)</f>
        <v>#REF!</v>
      </c>
      <c r="DU55" s="25" t="e">
        <f>IF(#REF!=22,19,0)</f>
        <v>#REF!</v>
      </c>
      <c r="DV55" s="25" t="e">
        <f>IF(#REF!=23,18,0)</f>
        <v>#REF!</v>
      </c>
      <c r="DW55" s="25" t="e">
        <f>IF(#REF!=24,17,0)</f>
        <v>#REF!</v>
      </c>
      <c r="DX55" s="25" t="e">
        <f>IF(#REF!=25,16,0)</f>
        <v>#REF!</v>
      </c>
      <c r="DY55" s="25" t="e">
        <f>IF(#REF!=26,15,0)</f>
        <v>#REF!</v>
      </c>
      <c r="DZ55" s="25" t="e">
        <f>IF(#REF!=27,14,0)</f>
        <v>#REF!</v>
      </c>
      <c r="EA55" s="25" t="e">
        <f>IF(#REF!=28,13,0)</f>
        <v>#REF!</v>
      </c>
      <c r="EB55" s="25" t="e">
        <f>IF(#REF!=29,12,0)</f>
        <v>#REF!</v>
      </c>
      <c r="EC55" s="25" t="e">
        <f>IF(#REF!=30,11,0)</f>
        <v>#REF!</v>
      </c>
      <c r="ED55" s="25" t="e">
        <f>IF(#REF!=31,10,0)</f>
        <v>#REF!</v>
      </c>
      <c r="EE55" s="25" t="e">
        <f>IF(#REF!=32,9,0)</f>
        <v>#REF!</v>
      </c>
      <c r="EF55" s="25" t="e">
        <f>IF(#REF!=33,8,0)</f>
        <v>#REF!</v>
      </c>
      <c r="EG55" s="25" t="e">
        <f>IF(#REF!=34,7,0)</f>
        <v>#REF!</v>
      </c>
      <c r="EH55" s="25" t="e">
        <f>IF(#REF!=35,6,0)</f>
        <v>#REF!</v>
      </c>
      <c r="EI55" s="25" t="e">
        <f>IF(#REF!=36,5,0)</f>
        <v>#REF!</v>
      </c>
      <c r="EJ55" s="25" t="e">
        <f>IF(#REF!=37,4,0)</f>
        <v>#REF!</v>
      </c>
      <c r="EK55" s="25" t="e">
        <f>IF(#REF!=38,3,0)</f>
        <v>#REF!</v>
      </c>
      <c r="EL55" s="25" t="e">
        <f>IF(#REF!=39,2,0)</f>
        <v>#REF!</v>
      </c>
      <c r="EM55" s="25" t="e">
        <f>IF(#REF!=40,1,0)</f>
        <v>#REF!</v>
      </c>
      <c r="EN55" s="25" t="e">
        <f>IF(#REF!&gt;20,0,0)</f>
        <v>#REF!</v>
      </c>
      <c r="EO55" s="25" t="e">
        <f>IF(#REF!="сх",0,0)</f>
        <v>#REF!</v>
      </c>
      <c r="EP55" s="25" t="e">
        <f>SUM(CZ55:EO55)</f>
        <v>#REF!</v>
      </c>
      <c r="EQ55" s="25"/>
      <c r="ER55" s="25" t="e">
        <f>IF(#REF!="сх","ноль",IF(#REF!&gt;0,#REF!,"Ноль"))</f>
        <v>#REF!</v>
      </c>
      <c r="ES55" s="25" t="e">
        <f>IF(#REF!="сх","ноль",IF(#REF!&gt;0,#REF!,"Ноль"))</f>
        <v>#REF!</v>
      </c>
      <c r="ET55" s="25"/>
      <c r="EU55" s="25" t="e">
        <f>MIN(ER55,ES55)</f>
        <v>#REF!</v>
      </c>
      <c r="EV55" s="25" t="e">
        <f>IF(K55=#REF!,IF(#REF!&lt;#REF!,#REF!,EZ55),#REF!)</f>
        <v>#REF!</v>
      </c>
      <c r="EW55" s="25" t="e">
        <f>IF(K55=#REF!,IF(#REF!&lt;#REF!,0,1))</f>
        <v>#REF!</v>
      </c>
      <c r="EX55" s="25" t="e">
        <f>IF(AND(EU55&gt;=21,EU55&lt;&gt;0),EU55,IF(K55&lt;#REF!,"СТОП",EV55+EW55))</f>
        <v>#REF!</v>
      </c>
      <c r="EY55" s="25"/>
      <c r="EZ55" s="25">
        <v>15</v>
      </c>
      <c r="FA55" s="25">
        <v>16</v>
      </c>
      <c r="FB55" s="25"/>
      <c r="FC55" s="27" t="e">
        <f>IF(#REF!=1,25,0)</f>
        <v>#REF!</v>
      </c>
      <c r="FD55" s="27" t="e">
        <f>IF(#REF!=2,22,0)</f>
        <v>#REF!</v>
      </c>
      <c r="FE55" s="27" t="e">
        <f>IF(#REF!=3,20,0)</f>
        <v>#REF!</v>
      </c>
      <c r="FF55" s="27" t="e">
        <f>IF(#REF!=4,18,0)</f>
        <v>#REF!</v>
      </c>
      <c r="FG55" s="27" t="e">
        <f>IF(#REF!=5,16,0)</f>
        <v>#REF!</v>
      </c>
      <c r="FH55" s="27" t="e">
        <f>IF(#REF!=6,15,0)</f>
        <v>#REF!</v>
      </c>
      <c r="FI55" s="27" t="e">
        <f>IF(#REF!=7,14,0)</f>
        <v>#REF!</v>
      </c>
      <c r="FJ55" s="27" t="e">
        <f>IF(#REF!=8,13,0)</f>
        <v>#REF!</v>
      </c>
      <c r="FK55" s="27" t="e">
        <f>IF(#REF!=9,12,0)</f>
        <v>#REF!</v>
      </c>
      <c r="FL55" s="27" t="e">
        <f>IF(#REF!=10,11,0)</f>
        <v>#REF!</v>
      </c>
      <c r="FM55" s="27" t="e">
        <f>IF(#REF!=11,10,0)</f>
        <v>#REF!</v>
      </c>
      <c r="FN55" s="27" t="e">
        <f>IF(#REF!=12,9,0)</f>
        <v>#REF!</v>
      </c>
      <c r="FO55" s="27" t="e">
        <f>IF(#REF!=13,8,0)</f>
        <v>#REF!</v>
      </c>
      <c r="FP55" s="27" t="e">
        <f>IF(#REF!=14,7,0)</f>
        <v>#REF!</v>
      </c>
      <c r="FQ55" s="27" t="e">
        <f>IF(#REF!=15,6,0)</f>
        <v>#REF!</v>
      </c>
      <c r="FR55" s="27" t="e">
        <f>IF(#REF!=16,5,0)</f>
        <v>#REF!</v>
      </c>
      <c r="FS55" s="27" t="e">
        <f>IF(#REF!=17,4,0)</f>
        <v>#REF!</v>
      </c>
      <c r="FT55" s="27" t="e">
        <f>IF(#REF!=18,3,0)</f>
        <v>#REF!</v>
      </c>
      <c r="FU55" s="27" t="e">
        <f>IF(#REF!=19,2,0)</f>
        <v>#REF!</v>
      </c>
      <c r="FV55" s="27" t="e">
        <f>IF(#REF!=20,1,0)</f>
        <v>#REF!</v>
      </c>
      <c r="FW55" s="27" t="e">
        <f>IF(#REF!&gt;20,0,0)</f>
        <v>#REF!</v>
      </c>
      <c r="FX55" s="27" t="e">
        <f>IF(#REF!="сх",0,0)</f>
        <v>#REF!</v>
      </c>
      <c r="FY55" s="27" t="e">
        <f>SUM(FC55:FX55)</f>
        <v>#REF!</v>
      </c>
      <c r="FZ55" s="27" t="e">
        <f>IF(#REF!=1,25,0)</f>
        <v>#REF!</v>
      </c>
      <c r="GA55" s="27" t="e">
        <f>IF(#REF!=2,22,0)</f>
        <v>#REF!</v>
      </c>
      <c r="GB55" s="27" t="e">
        <f>IF(#REF!=3,20,0)</f>
        <v>#REF!</v>
      </c>
      <c r="GC55" s="27" t="e">
        <f>IF(#REF!=4,18,0)</f>
        <v>#REF!</v>
      </c>
      <c r="GD55" s="27" t="e">
        <f>IF(#REF!=5,16,0)</f>
        <v>#REF!</v>
      </c>
      <c r="GE55" s="27" t="e">
        <f>IF(#REF!=6,15,0)</f>
        <v>#REF!</v>
      </c>
      <c r="GF55" s="27" t="e">
        <f>IF(#REF!=7,14,0)</f>
        <v>#REF!</v>
      </c>
      <c r="GG55" s="27" t="e">
        <f>IF(#REF!=8,13,0)</f>
        <v>#REF!</v>
      </c>
      <c r="GH55" s="27" t="e">
        <f>IF(#REF!=9,12,0)</f>
        <v>#REF!</v>
      </c>
      <c r="GI55" s="27" t="e">
        <f>IF(#REF!=10,11,0)</f>
        <v>#REF!</v>
      </c>
      <c r="GJ55" s="27" t="e">
        <f>IF(#REF!=11,10,0)</f>
        <v>#REF!</v>
      </c>
      <c r="GK55" s="27" t="e">
        <f>IF(#REF!=12,9,0)</f>
        <v>#REF!</v>
      </c>
      <c r="GL55" s="27" t="e">
        <f>IF(#REF!=13,8,0)</f>
        <v>#REF!</v>
      </c>
      <c r="GM55" s="27" t="e">
        <f>IF(#REF!=14,7,0)</f>
        <v>#REF!</v>
      </c>
      <c r="GN55" s="27" t="e">
        <f>IF(#REF!=15,6,0)</f>
        <v>#REF!</v>
      </c>
      <c r="GO55" s="27" t="e">
        <f>IF(#REF!=16,5,0)</f>
        <v>#REF!</v>
      </c>
      <c r="GP55" s="27" t="e">
        <f>IF(#REF!=17,4,0)</f>
        <v>#REF!</v>
      </c>
      <c r="GQ55" s="27" t="e">
        <f>IF(#REF!=18,3,0)</f>
        <v>#REF!</v>
      </c>
      <c r="GR55" s="27" t="e">
        <f>IF(#REF!=19,2,0)</f>
        <v>#REF!</v>
      </c>
      <c r="GS55" s="27" t="e">
        <f>IF(#REF!=20,1,0)</f>
        <v>#REF!</v>
      </c>
      <c r="GT55" s="27" t="e">
        <f>IF(#REF!&gt;20,0,0)</f>
        <v>#REF!</v>
      </c>
      <c r="GU55" s="27" t="e">
        <f>IF(#REF!="сх",0,0)</f>
        <v>#REF!</v>
      </c>
      <c r="GV55" s="27" t="e">
        <f>SUM(FZ55:GU55)</f>
        <v>#REF!</v>
      </c>
      <c r="GW55" s="27" t="e">
        <f>IF(#REF!=1,100,0)</f>
        <v>#REF!</v>
      </c>
      <c r="GX55" s="27" t="e">
        <f>IF(#REF!=2,98,0)</f>
        <v>#REF!</v>
      </c>
      <c r="GY55" s="27" t="e">
        <f>IF(#REF!=3,95,0)</f>
        <v>#REF!</v>
      </c>
      <c r="GZ55" s="27" t="e">
        <f>IF(#REF!=4,93,0)</f>
        <v>#REF!</v>
      </c>
      <c r="HA55" s="27" t="e">
        <f>IF(#REF!=5,90,0)</f>
        <v>#REF!</v>
      </c>
      <c r="HB55" s="27" t="e">
        <f>IF(#REF!=6,88,0)</f>
        <v>#REF!</v>
      </c>
      <c r="HC55" s="27" t="e">
        <f>IF(#REF!=7,85,0)</f>
        <v>#REF!</v>
      </c>
      <c r="HD55" s="27" t="e">
        <f>IF(#REF!=8,83,0)</f>
        <v>#REF!</v>
      </c>
      <c r="HE55" s="27" t="e">
        <f>IF(#REF!=9,80,0)</f>
        <v>#REF!</v>
      </c>
      <c r="HF55" s="27" t="e">
        <f>IF(#REF!=10,78,0)</f>
        <v>#REF!</v>
      </c>
      <c r="HG55" s="27" t="e">
        <f>IF(#REF!=11,75,0)</f>
        <v>#REF!</v>
      </c>
      <c r="HH55" s="27" t="e">
        <f>IF(#REF!=12,73,0)</f>
        <v>#REF!</v>
      </c>
      <c r="HI55" s="27" t="e">
        <f>IF(#REF!=13,70,0)</f>
        <v>#REF!</v>
      </c>
      <c r="HJ55" s="27" t="e">
        <f>IF(#REF!=14,68,0)</f>
        <v>#REF!</v>
      </c>
      <c r="HK55" s="27" t="e">
        <f>IF(#REF!=15,65,0)</f>
        <v>#REF!</v>
      </c>
      <c r="HL55" s="27" t="e">
        <f>IF(#REF!=16,63,0)</f>
        <v>#REF!</v>
      </c>
      <c r="HM55" s="27" t="e">
        <f>IF(#REF!=17,60,0)</f>
        <v>#REF!</v>
      </c>
      <c r="HN55" s="27" t="e">
        <f>IF(#REF!=18,58,0)</f>
        <v>#REF!</v>
      </c>
      <c r="HO55" s="27" t="e">
        <f>IF(#REF!=19,55,0)</f>
        <v>#REF!</v>
      </c>
      <c r="HP55" s="27" t="e">
        <f>IF(#REF!=20,53,0)</f>
        <v>#REF!</v>
      </c>
      <c r="HQ55" s="27" t="e">
        <f>IF(#REF!&gt;20,0,0)</f>
        <v>#REF!</v>
      </c>
      <c r="HR55" s="27" t="e">
        <f>IF(#REF!="сх",0,0)</f>
        <v>#REF!</v>
      </c>
      <c r="HS55" s="27" t="e">
        <f>SUM(GW55:HR55)</f>
        <v>#REF!</v>
      </c>
      <c r="HT55" s="27" t="e">
        <f>IF(#REF!=1,100,0)</f>
        <v>#REF!</v>
      </c>
      <c r="HU55" s="27" t="e">
        <f>IF(#REF!=2,98,0)</f>
        <v>#REF!</v>
      </c>
      <c r="HV55" s="27" t="e">
        <f>IF(#REF!=3,95,0)</f>
        <v>#REF!</v>
      </c>
      <c r="HW55" s="27" t="e">
        <f>IF(#REF!=4,93,0)</f>
        <v>#REF!</v>
      </c>
      <c r="HX55" s="27" t="e">
        <f>IF(#REF!=5,90,0)</f>
        <v>#REF!</v>
      </c>
      <c r="HY55" s="27" t="e">
        <f>IF(#REF!=6,88,0)</f>
        <v>#REF!</v>
      </c>
      <c r="HZ55" s="27" t="e">
        <f>IF(#REF!=7,85,0)</f>
        <v>#REF!</v>
      </c>
      <c r="IA55" s="27" t="e">
        <f>IF(#REF!=8,83,0)</f>
        <v>#REF!</v>
      </c>
      <c r="IB55" s="27" t="e">
        <f>IF(#REF!=9,80,0)</f>
        <v>#REF!</v>
      </c>
      <c r="IC55" s="27" t="e">
        <f>IF(#REF!=10,78,0)</f>
        <v>#REF!</v>
      </c>
      <c r="ID55" s="27" t="e">
        <f>IF(#REF!=11,75,0)</f>
        <v>#REF!</v>
      </c>
      <c r="IE55" s="27" t="e">
        <f>IF(#REF!=12,73,0)</f>
        <v>#REF!</v>
      </c>
      <c r="IF55" s="27" t="e">
        <f>IF(#REF!=13,70,0)</f>
        <v>#REF!</v>
      </c>
      <c r="IG55" s="27" t="e">
        <f>IF(#REF!=14,68,0)</f>
        <v>#REF!</v>
      </c>
      <c r="IH55" s="27" t="e">
        <f>IF(#REF!=15,65,0)</f>
        <v>#REF!</v>
      </c>
      <c r="II55" s="27" t="e">
        <f>IF(#REF!=16,63,0)</f>
        <v>#REF!</v>
      </c>
      <c r="IJ55" s="27" t="e">
        <f>IF(#REF!=17,60,0)</f>
        <v>#REF!</v>
      </c>
      <c r="IK55" s="27" t="e">
        <f>IF(#REF!=18,58,0)</f>
        <v>#REF!</v>
      </c>
      <c r="IL55" s="27" t="e">
        <f>IF(#REF!=19,55,0)</f>
        <v>#REF!</v>
      </c>
      <c r="IM55" s="27" t="e">
        <f>IF(#REF!=20,53,0)</f>
        <v>#REF!</v>
      </c>
      <c r="IN55" s="27" t="e">
        <f>IF(#REF!&gt;20,0,0)</f>
        <v>#REF!</v>
      </c>
      <c r="IO55" s="27" t="e">
        <f>IF(#REF!="сх",0,0)</f>
        <v>#REF!</v>
      </c>
      <c r="IP55" s="27" t="e">
        <f>SUM(HT55:IO55)</f>
        <v>#REF!</v>
      </c>
      <c r="IQ55" s="25"/>
      <c r="IR55" s="25"/>
      <c r="IS55" s="25"/>
      <c r="IT55" s="25"/>
      <c r="IU55" s="25"/>
      <c r="IV55" s="25"/>
    </row>
    <row r="56" spans="1:256" s="3" customFormat="1" ht="34.5">
      <c r="A56" s="79"/>
      <c r="B56" s="82"/>
      <c r="C56" s="82"/>
      <c r="D56" s="55" t="s">
        <v>92</v>
      </c>
      <c r="E56" s="56" t="s">
        <v>65</v>
      </c>
      <c r="F56" s="52">
        <v>43</v>
      </c>
      <c r="G56" s="47" t="s">
        <v>53</v>
      </c>
      <c r="H56" s="48">
        <v>0</v>
      </c>
      <c r="I56" s="47" t="s">
        <v>53</v>
      </c>
      <c r="J56" s="48">
        <v>0</v>
      </c>
      <c r="K56" s="79"/>
      <c r="L56" s="24"/>
      <c r="M56" s="25"/>
      <c r="N56" s="2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5"/>
      <c r="IR56" s="25"/>
      <c r="IS56" s="25"/>
      <c r="IT56" s="25"/>
      <c r="IU56" s="25"/>
      <c r="IV56" s="25"/>
    </row>
    <row r="57" spans="1:256" s="3" customFormat="1" ht="34.5">
      <c r="A57" s="79"/>
      <c r="B57" s="82"/>
      <c r="C57" s="82"/>
      <c r="D57" s="55" t="s">
        <v>93</v>
      </c>
      <c r="E57" s="56" t="s">
        <v>65</v>
      </c>
      <c r="F57" s="52">
        <v>99</v>
      </c>
      <c r="G57" s="47" t="s">
        <v>55</v>
      </c>
      <c r="H57" s="48">
        <v>0</v>
      </c>
      <c r="I57" s="47" t="s">
        <v>55</v>
      </c>
      <c r="J57" s="48">
        <v>0</v>
      </c>
      <c r="K57" s="79"/>
      <c r="L57" s="24"/>
      <c r="M57" s="25"/>
      <c r="N57" s="2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5"/>
      <c r="IR57" s="25"/>
      <c r="IS57" s="25"/>
      <c r="IT57" s="25"/>
      <c r="IU57" s="25"/>
      <c r="IV57" s="25"/>
    </row>
    <row r="58" spans="1:256" s="3" customFormat="1" ht="34.5">
      <c r="A58" s="79"/>
      <c r="B58" s="82"/>
      <c r="C58" s="82"/>
      <c r="D58" s="55" t="s">
        <v>116</v>
      </c>
      <c r="E58" s="56" t="s">
        <v>30</v>
      </c>
      <c r="F58" s="52">
        <v>28</v>
      </c>
      <c r="G58" s="60">
        <v>24</v>
      </c>
      <c r="H58" s="61">
        <v>17</v>
      </c>
      <c r="I58" s="60">
        <v>21</v>
      </c>
      <c r="J58" s="61">
        <v>20</v>
      </c>
      <c r="K58" s="79"/>
      <c r="L58" s="24"/>
      <c r="M58" s="25"/>
      <c r="N58" s="2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5"/>
      <c r="IR58" s="25"/>
      <c r="IS58" s="25"/>
      <c r="IT58" s="25"/>
      <c r="IU58" s="25"/>
      <c r="IV58" s="25"/>
    </row>
    <row r="59" spans="1:256" s="3" customFormat="1" ht="34.5">
      <c r="A59" s="79"/>
      <c r="B59" s="82"/>
      <c r="C59" s="82"/>
      <c r="D59" s="55" t="s">
        <v>94</v>
      </c>
      <c r="E59" s="56" t="s">
        <v>30</v>
      </c>
      <c r="F59" s="52">
        <v>26</v>
      </c>
      <c r="G59" s="47">
        <v>35</v>
      </c>
      <c r="H59" s="48">
        <v>6</v>
      </c>
      <c r="I59" s="47">
        <v>30</v>
      </c>
      <c r="J59" s="48">
        <v>11</v>
      </c>
      <c r="K59" s="79"/>
      <c r="L59" s="24"/>
      <c r="M59" s="25"/>
      <c r="N59" s="2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5"/>
      <c r="IR59" s="25"/>
      <c r="IS59" s="25"/>
      <c r="IT59" s="25"/>
      <c r="IU59" s="25"/>
      <c r="IV59" s="25"/>
    </row>
    <row r="60" spans="1:256" s="3" customFormat="1" ht="34.5">
      <c r="A60" s="79"/>
      <c r="B60" s="82"/>
      <c r="C60" s="82"/>
      <c r="D60" s="55" t="s">
        <v>95</v>
      </c>
      <c r="E60" s="56" t="s">
        <v>60</v>
      </c>
      <c r="F60" s="52">
        <v>881</v>
      </c>
      <c r="G60" s="60">
        <v>9</v>
      </c>
      <c r="H60" s="61">
        <v>32</v>
      </c>
      <c r="I60" s="60">
        <v>8</v>
      </c>
      <c r="J60" s="61">
        <v>33</v>
      </c>
      <c r="K60" s="79"/>
      <c r="L60" s="24"/>
      <c r="M60" s="25"/>
      <c r="N60" s="2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5"/>
      <c r="IR60" s="25"/>
      <c r="IS60" s="25"/>
      <c r="IT60" s="25"/>
      <c r="IU60" s="25"/>
      <c r="IV60" s="25"/>
    </row>
    <row r="61" spans="1:256" s="3" customFormat="1" ht="69">
      <c r="A61" s="79"/>
      <c r="B61" s="82"/>
      <c r="C61" s="82"/>
      <c r="D61" s="55" t="s">
        <v>96</v>
      </c>
      <c r="E61" s="56" t="s">
        <v>62</v>
      </c>
      <c r="F61" s="52">
        <v>116</v>
      </c>
      <c r="G61" s="60">
        <v>22</v>
      </c>
      <c r="H61" s="61">
        <v>19</v>
      </c>
      <c r="I61" s="60">
        <v>17</v>
      </c>
      <c r="J61" s="61">
        <v>24</v>
      </c>
      <c r="K61" s="79"/>
      <c r="L61" s="24"/>
      <c r="M61" s="25"/>
      <c r="N61" s="2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5"/>
      <c r="IR61" s="25"/>
      <c r="IS61" s="25"/>
      <c r="IT61" s="25"/>
      <c r="IU61" s="25"/>
      <c r="IV61" s="25"/>
    </row>
    <row r="62" spans="1:256" s="3" customFormat="1" ht="69.75" thickBot="1">
      <c r="A62" s="80"/>
      <c r="B62" s="83"/>
      <c r="C62" s="83"/>
      <c r="D62" s="57" t="s">
        <v>97</v>
      </c>
      <c r="E62" s="58" t="s">
        <v>62</v>
      </c>
      <c r="F62" s="59">
        <v>43</v>
      </c>
      <c r="G62" s="49">
        <v>27</v>
      </c>
      <c r="H62" s="50">
        <v>14</v>
      </c>
      <c r="I62" s="49" t="s">
        <v>55</v>
      </c>
      <c r="J62" s="50">
        <v>0</v>
      </c>
      <c r="K62" s="80"/>
      <c r="L62" s="24"/>
      <c r="M62" s="25"/>
      <c r="N62" s="2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5"/>
      <c r="IR62" s="25"/>
      <c r="IS62" s="25"/>
      <c r="IT62" s="25"/>
      <c r="IU62" s="25"/>
      <c r="IV62" s="25"/>
    </row>
    <row r="63" spans="1:256" s="3" customFormat="1" ht="34.5">
      <c r="A63" s="79">
        <v>8</v>
      </c>
      <c r="B63" s="82" t="s">
        <v>58</v>
      </c>
      <c r="C63" s="82" t="s">
        <v>115</v>
      </c>
      <c r="D63" s="55" t="s">
        <v>59</v>
      </c>
      <c r="E63" s="56" t="s">
        <v>60</v>
      </c>
      <c r="F63" s="52">
        <v>911</v>
      </c>
      <c r="G63" s="60">
        <v>7</v>
      </c>
      <c r="H63" s="61">
        <v>34</v>
      </c>
      <c r="I63" s="60">
        <v>7</v>
      </c>
      <c r="J63" s="61">
        <v>34</v>
      </c>
      <c r="K63" s="79">
        <v>139</v>
      </c>
      <c r="L63" s="24" t="e">
        <f>#REF!+#REF!</f>
        <v>#REF!</v>
      </c>
      <c r="M63" s="25"/>
      <c r="N63" s="26"/>
      <c r="O63" s="25" t="e">
        <f>IF(#REF!=1,25,0)</f>
        <v>#REF!</v>
      </c>
      <c r="P63" s="25" t="e">
        <f>IF(#REF!=2,22,0)</f>
        <v>#REF!</v>
      </c>
      <c r="Q63" s="25" t="e">
        <f>IF(#REF!=3,20,0)</f>
        <v>#REF!</v>
      </c>
      <c r="R63" s="25" t="e">
        <f>IF(#REF!=4,18,0)</f>
        <v>#REF!</v>
      </c>
      <c r="S63" s="25" t="e">
        <f>IF(#REF!=5,16,0)</f>
        <v>#REF!</v>
      </c>
      <c r="T63" s="25" t="e">
        <f>IF(#REF!=6,15,0)</f>
        <v>#REF!</v>
      </c>
      <c r="U63" s="25" t="e">
        <f>IF(#REF!=7,14,0)</f>
        <v>#REF!</v>
      </c>
      <c r="V63" s="25" t="e">
        <f>IF(#REF!=8,13,0)</f>
        <v>#REF!</v>
      </c>
      <c r="W63" s="25" t="e">
        <f>IF(#REF!=9,12,0)</f>
        <v>#REF!</v>
      </c>
      <c r="X63" s="25" t="e">
        <f>IF(#REF!=10,11,0)</f>
        <v>#REF!</v>
      </c>
      <c r="Y63" s="25" t="e">
        <f>IF(#REF!=11,10,0)</f>
        <v>#REF!</v>
      </c>
      <c r="Z63" s="25" t="e">
        <f>IF(#REF!=12,9,0)</f>
        <v>#REF!</v>
      </c>
      <c r="AA63" s="25" t="e">
        <f>IF(#REF!=13,8,0)</f>
        <v>#REF!</v>
      </c>
      <c r="AB63" s="25" t="e">
        <f>IF(#REF!=14,7,0)</f>
        <v>#REF!</v>
      </c>
      <c r="AC63" s="25" t="e">
        <f>IF(#REF!=15,6,0)</f>
        <v>#REF!</v>
      </c>
      <c r="AD63" s="25" t="e">
        <f>IF(#REF!=16,5,0)</f>
        <v>#REF!</v>
      </c>
      <c r="AE63" s="25" t="e">
        <f>IF(#REF!=17,4,0)</f>
        <v>#REF!</v>
      </c>
      <c r="AF63" s="25" t="e">
        <f>IF(#REF!=18,3,0)</f>
        <v>#REF!</v>
      </c>
      <c r="AG63" s="25" t="e">
        <f>IF(#REF!=19,2,0)</f>
        <v>#REF!</v>
      </c>
      <c r="AH63" s="25" t="e">
        <f>IF(#REF!=20,1,0)</f>
        <v>#REF!</v>
      </c>
      <c r="AI63" s="25" t="e">
        <f>IF(#REF!&gt;20,0,0)</f>
        <v>#REF!</v>
      </c>
      <c r="AJ63" s="25" t="e">
        <f>IF(#REF!="сх",0,0)</f>
        <v>#REF!</v>
      </c>
      <c r="AK63" s="25" t="e">
        <f>SUM(O63:AI63)</f>
        <v>#REF!</v>
      </c>
      <c r="AL63" s="25" t="e">
        <f>IF(#REF!=1,25,0)</f>
        <v>#REF!</v>
      </c>
      <c r="AM63" s="25" t="e">
        <f>IF(#REF!=2,22,0)</f>
        <v>#REF!</v>
      </c>
      <c r="AN63" s="25" t="e">
        <f>IF(#REF!=3,20,0)</f>
        <v>#REF!</v>
      </c>
      <c r="AO63" s="25" t="e">
        <f>IF(#REF!=4,18,0)</f>
        <v>#REF!</v>
      </c>
      <c r="AP63" s="25" t="e">
        <f>IF(#REF!=5,16,0)</f>
        <v>#REF!</v>
      </c>
      <c r="AQ63" s="25" t="e">
        <f>IF(#REF!=6,15,0)</f>
        <v>#REF!</v>
      </c>
      <c r="AR63" s="25" t="e">
        <f>IF(#REF!=7,14,0)</f>
        <v>#REF!</v>
      </c>
      <c r="AS63" s="25" t="e">
        <f>IF(#REF!=8,13,0)</f>
        <v>#REF!</v>
      </c>
      <c r="AT63" s="25" t="e">
        <f>IF(#REF!=9,12,0)</f>
        <v>#REF!</v>
      </c>
      <c r="AU63" s="25" t="e">
        <f>IF(#REF!=10,11,0)</f>
        <v>#REF!</v>
      </c>
      <c r="AV63" s="25" t="e">
        <f>IF(#REF!=11,10,0)</f>
        <v>#REF!</v>
      </c>
      <c r="AW63" s="25" t="e">
        <f>IF(#REF!=12,9,0)</f>
        <v>#REF!</v>
      </c>
      <c r="AX63" s="25" t="e">
        <f>IF(#REF!=13,8,0)</f>
        <v>#REF!</v>
      </c>
      <c r="AY63" s="25" t="e">
        <f>IF(#REF!=14,7,0)</f>
        <v>#REF!</v>
      </c>
      <c r="AZ63" s="25" t="e">
        <f>IF(#REF!=15,6,0)</f>
        <v>#REF!</v>
      </c>
      <c r="BA63" s="25" t="e">
        <f>IF(#REF!=16,5,0)</f>
        <v>#REF!</v>
      </c>
      <c r="BB63" s="25" t="e">
        <f>IF(#REF!=17,4,0)</f>
        <v>#REF!</v>
      </c>
      <c r="BC63" s="25" t="e">
        <f>IF(#REF!=18,3,0)</f>
        <v>#REF!</v>
      </c>
      <c r="BD63" s="25" t="e">
        <f>IF(#REF!=19,2,0)</f>
        <v>#REF!</v>
      </c>
      <c r="BE63" s="25" t="e">
        <f>IF(#REF!=20,1,0)</f>
        <v>#REF!</v>
      </c>
      <c r="BF63" s="25" t="e">
        <f>IF(#REF!&gt;20,0,0)</f>
        <v>#REF!</v>
      </c>
      <c r="BG63" s="25" t="e">
        <f>IF(#REF!="сх",0,0)</f>
        <v>#REF!</v>
      </c>
      <c r="BH63" s="25" t="e">
        <f>SUM(AL63:BF63)</f>
        <v>#REF!</v>
      </c>
      <c r="BI63" s="25" t="e">
        <f>IF(#REF!=1,45,0)</f>
        <v>#REF!</v>
      </c>
      <c r="BJ63" s="25" t="e">
        <f>IF(#REF!=2,42,0)</f>
        <v>#REF!</v>
      </c>
      <c r="BK63" s="25" t="e">
        <f>IF(#REF!=3,40,0)</f>
        <v>#REF!</v>
      </c>
      <c r="BL63" s="25" t="e">
        <f>IF(#REF!=4,38,0)</f>
        <v>#REF!</v>
      </c>
      <c r="BM63" s="25" t="e">
        <f>IF(#REF!=5,36,0)</f>
        <v>#REF!</v>
      </c>
      <c r="BN63" s="25" t="e">
        <f>IF(#REF!=6,35,0)</f>
        <v>#REF!</v>
      </c>
      <c r="BO63" s="25" t="e">
        <f>IF(#REF!=7,34,0)</f>
        <v>#REF!</v>
      </c>
      <c r="BP63" s="25" t="e">
        <f>IF(#REF!=8,33,0)</f>
        <v>#REF!</v>
      </c>
      <c r="BQ63" s="25" t="e">
        <f>IF(#REF!=9,32,0)</f>
        <v>#REF!</v>
      </c>
      <c r="BR63" s="25" t="e">
        <f>IF(#REF!=10,31,0)</f>
        <v>#REF!</v>
      </c>
      <c r="BS63" s="25" t="e">
        <f>IF(#REF!=11,30,0)</f>
        <v>#REF!</v>
      </c>
      <c r="BT63" s="25" t="e">
        <f>IF(#REF!=12,29,0)</f>
        <v>#REF!</v>
      </c>
      <c r="BU63" s="25" t="e">
        <f>IF(#REF!=13,28,0)</f>
        <v>#REF!</v>
      </c>
      <c r="BV63" s="25" t="e">
        <f>IF(#REF!=14,27,0)</f>
        <v>#REF!</v>
      </c>
      <c r="BW63" s="25" t="e">
        <f>IF(#REF!=15,26,0)</f>
        <v>#REF!</v>
      </c>
      <c r="BX63" s="25" t="e">
        <f>IF(#REF!=16,25,0)</f>
        <v>#REF!</v>
      </c>
      <c r="BY63" s="25" t="e">
        <f>IF(#REF!=17,24,0)</f>
        <v>#REF!</v>
      </c>
      <c r="BZ63" s="25" t="e">
        <f>IF(#REF!=18,23,0)</f>
        <v>#REF!</v>
      </c>
      <c r="CA63" s="25" t="e">
        <f>IF(#REF!=19,22,0)</f>
        <v>#REF!</v>
      </c>
      <c r="CB63" s="25" t="e">
        <f>IF(#REF!=20,21,0)</f>
        <v>#REF!</v>
      </c>
      <c r="CC63" s="25" t="e">
        <f>IF(#REF!=21,20,0)</f>
        <v>#REF!</v>
      </c>
      <c r="CD63" s="25" t="e">
        <f>IF(#REF!=22,19,0)</f>
        <v>#REF!</v>
      </c>
      <c r="CE63" s="25" t="e">
        <f>IF(#REF!=23,18,0)</f>
        <v>#REF!</v>
      </c>
      <c r="CF63" s="25" t="e">
        <f>IF(#REF!=24,17,0)</f>
        <v>#REF!</v>
      </c>
      <c r="CG63" s="25" t="e">
        <f>IF(#REF!=25,16,0)</f>
        <v>#REF!</v>
      </c>
      <c r="CH63" s="25" t="e">
        <f>IF(#REF!=26,15,0)</f>
        <v>#REF!</v>
      </c>
      <c r="CI63" s="25" t="e">
        <f>IF(#REF!=27,14,0)</f>
        <v>#REF!</v>
      </c>
      <c r="CJ63" s="25" t="e">
        <f>IF(#REF!=28,13,0)</f>
        <v>#REF!</v>
      </c>
      <c r="CK63" s="25" t="e">
        <f>IF(#REF!=29,12,0)</f>
        <v>#REF!</v>
      </c>
      <c r="CL63" s="25" t="e">
        <f>IF(#REF!=30,11,0)</f>
        <v>#REF!</v>
      </c>
      <c r="CM63" s="25" t="e">
        <f>IF(#REF!=31,10,0)</f>
        <v>#REF!</v>
      </c>
      <c r="CN63" s="25" t="e">
        <f>IF(#REF!=32,9,0)</f>
        <v>#REF!</v>
      </c>
      <c r="CO63" s="25" t="e">
        <f>IF(#REF!=33,8,0)</f>
        <v>#REF!</v>
      </c>
      <c r="CP63" s="25" t="e">
        <f>IF(#REF!=34,7,0)</f>
        <v>#REF!</v>
      </c>
      <c r="CQ63" s="25" t="e">
        <f>IF(#REF!=35,6,0)</f>
        <v>#REF!</v>
      </c>
      <c r="CR63" s="25" t="e">
        <f>IF(#REF!=36,5,0)</f>
        <v>#REF!</v>
      </c>
      <c r="CS63" s="25" t="e">
        <f>IF(#REF!=37,4,0)</f>
        <v>#REF!</v>
      </c>
      <c r="CT63" s="25" t="e">
        <f>IF(#REF!=38,3,0)</f>
        <v>#REF!</v>
      </c>
      <c r="CU63" s="25" t="e">
        <f>IF(#REF!=39,2,0)</f>
        <v>#REF!</v>
      </c>
      <c r="CV63" s="25" t="e">
        <f>IF(#REF!=40,1,0)</f>
        <v>#REF!</v>
      </c>
      <c r="CW63" s="25" t="e">
        <f>IF(#REF!&gt;20,0,0)</f>
        <v>#REF!</v>
      </c>
      <c r="CX63" s="25" t="e">
        <f>IF(#REF!="сх",0,0)</f>
        <v>#REF!</v>
      </c>
      <c r="CY63" s="25" t="e">
        <f>SUM(BI63:CX63)</f>
        <v>#REF!</v>
      </c>
      <c r="CZ63" s="25" t="e">
        <f>IF(#REF!=1,45,0)</f>
        <v>#REF!</v>
      </c>
      <c r="DA63" s="25" t="e">
        <f>IF(#REF!=2,42,0)</f>
        <v>#REF!</v>
      </c>
      <c r="DB63" s="25" t="e">
        <f>IF(#REF!=3,40,0)</f>
        <v>#REF!</v>
      </c>
      <c r="DC63" s="25" t="e">
        <f>IF(#REF!=4,38,0)</f>
        <v>#REF!</v>
      </c>
      <c r="DD63" s="25" t="e">
        <f>IF(#REF!=5,36,0)</f>
        <v>#REF!</v>
      </c>
      <c r="DE63" s="25" t="e">
        <f>IF(#REF!=6,35,0)</f>
        <v>#REF!</v>
      </c>
      <c r="DF63" s="25" t="e">
        <f>IF(#REF!=7,34,0)</f>
        <v>#REF!</v>
      </c>
      <c r="DG63" s="25" t="e">
        <f>IF(#REF!=8,33,0)</f>
        <v>#REF!</v>
      </c>
      <c r="DH63" s="25" t="e">
        <f>IF(#REF!=9,32,0)</f>
        <v>#REF!</v>
      </c>
      <c r="DI63" s="25" t="e">
        <f>IF(#REF!=10,31,0)</f>
        <v>#REF!</v>
      </c>
      <c r="DJ63" s="25" t="e">
        <f>IF(#REF!=11,30,0)</f>
        <v>#REF!</v>
      </c>
      <c r="DK63" s="25" t="e">
        <f>IF(#REF!=12,29,0)</f>
        <v>#REF!</v>
      </c>
      <c r="DL63" s="25" t="e">
        <f>IF(#REF!=13,28,0)</f>
        <v>#REF!</v>
      </c>
      <c r="DM63" s="25" t="e">
        <f>IF(#REF!=14,27,0)</f>
        <v>#REF!</v>
      </c>
      <c r="DN63" s="25" t="e">
        <f>IF(#REF!=15,26,0)</f>
        <v>#REF!</v>
      </c>
      <c r="DO63" s="25" t="e">
        <f>IF(#REF!=16,25,0)</f>
        <v>#REF!</v>
      </c>
      <c r="DP63" s="25" t="e">
        <f>IF(#REF!=17,24,0)</f>
        <v>#REF!</v>
      </c>
      <c r="DQ63" s="25" t="e">
        <f>IF(#REF!=18,23,0)</f>
        <v>#REF!</v>
      </c>
      <c r="DR63" s="25" t="e">
        <f>IF(#REF!=19,22,0)</f>
        <v>#REF!</v>
      </c>
      <c r="DS63" s="25" t="e">
        <f>IF(#REF!=20,21,0)</f>
        <v>#REF!</v>
      </c>
      <c r="DT63" s="25" t="e">
        <f>IF(#REF!=21,20,0)</f>
        <v>#REF!</v>
      </c>
      <c r="DU63" s="25" t="e">
        <f>IF(#REF!=22,19,0)</f>
        <v>#REF!</v>
      </c>
      <c r="DV63" s="25" t="e">
        <f>IF(#REF!=23,18,0)</f>
        <v>#REF!</v>
      </c>
      <c r="DW63" s="25" t="e">
        <f>IF(#REF!=24,17,0)</f>
        <v>#REF!</v>
      </c>
      <c r="DX63" s="25" t="e">
        <f>IF(#REF!=25,16,0)</f>
        <v>#REF!</v>
      </c>
      <c r="DY63" s="25" t="e">
        <f>IF(#REF!=26,15,0)</f>
        <v>#REF!</v>
      </c>
      <c r="DZ63" s="25" t="e">
        <f>IF(#REF!=27,14,0)</f>
        <v>#REF!</v>
      </c>
      <c r="EA63" s="25" t="e">
        <f>IF(#REF!=28,13,0)</f>
        <v>#REF!</v>
      </c>
      <c r="EB63" s="25" t="e">
        <f>IF(#REF!=29,12,0)</f>
        <v>#REF!</v>
      </c>
      <c r="EC63" s="25" t="e">
        <f>IF(#REF!=30,11,0)</f>
        <v>#REF!</v>
      </c>
      <c r="ED63" s="25" t="e">
        <f>IF(#REF!=31,10,0)</f>
        <v>#REF!</v>
      </c>
      <c r="EE63" s="25" t="e">
        <f>IF(#REF!=32,9,0)</f>
        <v>#REF!</v>
      </c>
      <c r="EF63" s="25" t="e">
        <f>IF(#REF!=33,8,0)</f>
        <v>#REF!</v>
      </c>
      <c r="EG63" s="25" t="e">
        <f>IF(#REF!=34,7,0)</f>
        <v>#REF!</v>
      </c>
      <c r="EH63" s="25" t="e">
        <f>IF(#REF!=35,6,0)</f>
        <v>#REF!</v>
      </c>
      <c r="EI63" s="25" t="e">
        <f>IF(#REF!=36,5,0)</f>
        <v>#REF!</v>
      </c>
      <c r="EJ63" s="25" t="e">
        <f>IF(#REF!=37,4,0)</f>
        <v>#REF!</v>
      </c>
      <c r="EK63" s="25" t="e">
        <f>IF(#REF!=38,3,0)</f>
        <v>#REF!</v>
      </c>
      <c r="EL63" s="25" t="e">
        <f>IF(#REF!=39,2,0)</f>
        <v>#REF!</v>
      </c>
      <c r="EM63" s="25" t="e">
        <f>IF(#REF!=40,1,0)</f>
        <v>#REF!</v>
      </c>
      <c r="EN63" s="25" t="e">
        <f>IF(#REF!&gt;20,0,0)</f>
        <v>#REF!</v>
      </c>
      <c r="EO63" s="25" t="e">
        <f>IF(#REF!="сх",0,0)</f>
        <v>#REF!</v>
      </c>
      <c r="EP63" s="25" t="e">
        <f>SUM(CZ63:EO63)</f>
        <v>#REF!</v>
      </c>
      <c r="EQ63" s="25"/>
      <c r="ER63" s="25" t="e">
        <f>IF(#REF!="сх","ноль",IF(#REF!&gt;0,#REF!,"Ноль"))</f>
        <v>#REF!</v>
      </c>
      <c r="ES63" s="25" t="e">
        <f>IF(#REF!="сх","ноль",IF(#REF!&gt;0,#REF!,"Ноль"))</f>
        <v>#REF!</v>
      </c>
      <c r="ET63" s="25"/>
      <c r="EU63" s="25" t="e">
        <f>MIN(ER63,ES63)</f>
        <v>#REF!</v>
      </c>
      <c r="EV63" s="25" t="e">
        <f>IF(K63=#REF!,IF(#REF!&lt;#REF!,#REF!,EZ63),#REF!)</f>
        <v>#REF!</v>
      </c>
      <c r="EW63" s="25" t="e">
        <f>IF(K63=#REF!,IF(#REF!&lt;#REF!,0,1))</f>
        <v>#REF!</v>
      </c>
      <c r="EX63" s="25" t="e">
        <f>IF(AND(EU63&gt;=21,EU63&lt;&gt;0),EU63,IF(K63&lt;#REF!,"СТОП",EV63+EW63))</f>
        <v>#REF!</v>
      </c>
      <c r="EY63" s="25"/>
      <c r="EZ63" s="25">
        <v>15</v>
      </c>
      <c r="FA63" s="25">
        <v>16</v>
      </c>
      <c r="FB63" s="25"/>
      <c r="FC63" s="27" t="e">
        <f>IF(#REF!=1,25,0)</f>
        <v>#REF!</v>
      </c>
      <c r="FD63" s="27" t="e">
        <f>IF(#REF!=2,22,0)</f>
        <v>#REF!</v>
      </c>
      <c r="FE63" s="27" t="e">
        <f>IF(#REF!=3,20,0)</f>
        <v>#REF!</v>
      </c>
      <c r="FF63" s="27" t="e">
        <f>IF(#REF!=4,18,0)</f>
        <v>#REF!</v>
      </c>
      <c r="FG63" s="27" t="e">
        <f>IF(#REF!=5,16,0)</f>
        <v>#REF!</v>
      </c>
      <c r="FH63" s="27" t="e">
        <f>IF(#REF!=6,15,0)</f>
        <v>#REF!</v>
      </c>
      <c r="FI63" s="27" t="e">
        <f>IF(#REF!=7,14,0)</f>
        <v>#REF!</v>
      </c>
      <c r="FJ63" s="27" t="e">
        <f>IF(#REF!=8,13,0)</f>
        <v>#REF!</v>
      </c>
      <c r="FK63" s="27" t="e">
        <f>IF(#REF!=9,12,0)</f>
        <v>#REF!</v>
      </c>
      <c r="FL63" s="27" t="e">
        <f>IF(#REF!=10,11,0)</f>
        <v>#REF!</v>
      </c>
      <c r="FM63" s="27" t="e">
        <f>IF(#REF!=11,10,0)</f>
        <v>#REF!</v>
      </c>
      <c r="FN63" s="27" t="e">
        <f>IF(#REF!=12,9,0)</f>
        <v>#REF!</v>
      </c>
      <c r="FO63" s="27" t="e">
        <f>IF(#REF!=13,8,0)</f>
        <v>#REF!</v>
      </c>
      <c r="FP63" s="27" t="e">
        <f>IF(#REF!=14,7,0)</f>
        <v>#REF!</v>
      </c>
      <c r="FQ63" s="27" t="e">
        <f>IF(#REF!=15,6,0)</f>
        <v>#REF!</v>
      </c>
      <c r="FR63" s="27" t="e">
        <f>IF(#REF!=16,5,0)</f>
        <v>#REF!</v>
      </c>
      <c r="FS63" s="27" t="e">
        <f>IF(#REF!=17,4,0)</f>
        <v>#REF!</v>
      </c>
      <c r="FT63" s="27" t="e">
        <f>IF(#REF!=18,3,0)</f>
        <v>#REF!</v>
      </c>
      <c r="FU63" s="27" t="e">
        <f>IF(#REF!=19,2,0)</f>
        <v>#REF!</v>
      </c>
      <c r="FV63" s="27" t="e">
        <f>IF(#REF!=20,1,0)</f>
        <v>#REF!</v>
      </c>
      <c r="FW63" s="27" t="e">
        <f>IF(#REF!&gt;20,0,0)</f>
        <v>#REF!</v>
      </c>
      <c r="FX63" s="27" t="e">
        <f>IF(#REF!="сх",0,0)</f>
        <v>#REF!</v>
      </c>
      <c r="FY63" s="27" t="e">
        <f>SUM(FC63:FX63)</f>
        <v>#REF!</v>
      </c>
      <c r="FZ63" s="27" t="e">
        <f>IF(#REF!=1,25,0)</f>
        <v>#REF!</v>
      </c>
      <c r="GA63" s="27" t="e">
        <f>IF(#REF!=2,22,0)</f>
        <v>#REF!</v>
      </c>
      <c r="GB63" s="27" t="e">
        <f>IF(#REF!=3,20,0)</f>
        <v>#REF!</v>
      </c>
      <c r="GC63" s="27" t="e">
        <f>IF(#REF!=4,18,0)</f>
        <v>#REF!</v>
      </c>
      <c r="GD63" s="27" t="e">
        <f>IF(#REF!=5,16,0)</f>
        <v>#REF!</v>
      </c>
      <c r="GE63" s="27" t="e">
        <f>IF(#REF!=6,15,0)</f>
        <v>#REF!</v>
      </c>
      <c r="GF63" s="27" t="e">
        <f>IF(#REF!=7,14,0)</f>
        <v>#REF!</v>
      </c>
      <c r="GG63" s="27" t="e">
        <f>IF(#REF!=8,13,0)</f>
        <v>#REF!</v>
      </c>
      <c r="GH63" s="27" t="e">
        <f>IF(#REF!=9,12,0)</f>
        <v>#REF!</v>
      </c>
      <c r="GI63" s="27" t="e">
        <f>IF(#REF!=10,11,0)</f>
        <v>#REF!</v>
      </c>
      <c r="GJ63" s="27" t="e">
        <f>IF(#REF!=11,10,0)</f>
        <v>#REF!</v>
      </c>
      <c r="GK63" s="27" t="e">
        <f>IF(#REF!=12,9,0)</f>
        <v>#REF!</v>
      </c>
      <c r="GL63" s="27" t="e">
        <f>IF(#REF!=13,8,0)</f>
        <v>#REF!</v>
      </c>
      <c r="GM63" s="27" t="e">
        <f>IF(#REF!=14,7,0)</f>
        <v>#REF!</v>
      </c>
      <c r="GN63" s="27" t="e">
        <f>IF(#REF!=15,6,0)</f>
        <v>#REF!</v>
      </c>
      <c r="GO63" s="27" t="e">
        <f>IF(#REF!=16,5,0)</f>
        <v>#REF!</v>
      </c>
      <c r="GP63" s="27" t="e">
        <f>IF(#REF!=17,4,0)</f>
        <v>#REF!</v>
      </c>
      <c r="GQ63" s="27" t="e">
        <f>IF(#REF!=18,3,0)</f>
        <v>#REF!</v>
      </c>
      <c r="GR63" s="27" t="e">
        <f>IF(#REF!=19,2,0)</f>
        <v>#REF!</v>
      </c>
      <c r="GS63" s="27" t="e">
        <f>IF(#REF!=20,1,0)</f>
        <v>#REF!</v>
      </c>
      <c r="GT63" s="27" t="e">
        <f>IF(#REF!&gt;20,0,0)</f>
        <v>#REF!</v>
      </c>
      <c r="GU63" s="27" t="e">
        <f>IF(#REF!="сх",0,0)</f>
        <v>#REF!</v>
      </c>
      <c r="GV63" s="27" t="e">
        <f>SUM(FZ63:GU63)</f>
        <v>#REF!</v>
      </c>
      <c r="GW63" s="27" t="e">
        <f>IF(#REF!=1,100,0)</f>
        <v>#REF!</v>
      </c>
      <c r="GX63" s="27" t="e">
        <f>IF(#REF!=2,98,0)</f>
        <v>#REF!</v>
      </c>
      <c r="GY63" s="27" t="e">
        <f>IF(#REF!=3,95,0)</f>
        <v>#REF!</v>
      </c>
      <c r="GZ63" s="27" t="e">
        <f>IF(#REF!=4,93,0)</f>
        <v>#REF!</v>
      </c>
      <c r="HA63" s="27" t="e">
        <f>IF(#REF!=5,90,0)</f>
        <v>#REF!</v>
      </c>
      <c r="HB63" s="27" t="e">
        <f>IF(#REF!=6,88,0)</f>
        <v>#REF!</v>
      </c>
      <c r="HC63" s="27" t="e">
        <f>IF(#REF!=7,85,0)</f>
        <v>#REF!</v>
      </c>
      <c r="HD63" s="27" t="e">
        <f>IF(#REF!=8,83,0)</f>
        <v>#REF!</v>
      </c>
      <c r="HE63" s="27" t="e">
        <f>IF(#REF!=9,80,0)</f>
        <v>#REF!</v>
      </c>
      <c r="HF63" s="27" t="e">
        <f>IF(#REF!=10,78,0)</f>
        <v>#REF!</v>
      </c>
      <c r="HG63" s="27" t="e">
        <f>IF(#REF!=11,75,0)</f>
        <v>#REF!</v>
      </c>
      <c r="HH63" s="27" t="e">
        <f>IF(#REF!=12,73,0)</f>
        <v>#REF!</v>
      </c>
      <c r="HI63" s="27" t="e">
        <f>IF(#REF!=13,70,0)</f>
        <v>#REF!</v>
      </c>
      <c r="HJ63" s="27" t="e">
        <f>IF(#REF!=14,68,0)</f>
        <v>#REF!</v>
      </c>
      <c r="HK63" s="27" t="e">
        <f>IF(#REF!=15,65,0)</f>
        <v>#REF!</v>
      </c>
      <c r="HL63" s="27" t="e">
        <f>IF(#REF!=16,63,0)</f>
        <v>#REF!</v>
      </c>
      <c r="HM63" s="27" t="e">
        <f>IF(#REF!=17,60,0)</f>
        <v>#REF!</v>
      </c>
      <c r="HN63" s="27" t="e">
        <f>IF(#REF!=18,58,0)</f>
        <v>#REF!</v>
      </c>
      <c r="HO63" s="27" t="e">
        <f>IF(#REF!=19,55,0)</f>
        <v>#REF!</v>
      </c>
      <c r="HP63" s="27" t="e">
        <f>IF(#REF!=20,53,0)</f>
        <v>#REF!</v>
      </c>
      <c r="HQ63" s="27" t="e">
        <f>IF(#REF!&gt;20,0,0)</f>
        <v>#REF!</v>
      </c>
      <c r="HR63" s="27" t="e">
        <f>IF(#REF!="сх",0,0)</f>
        <v>#REF!</v>
      </c>
      <c r="HS63" s="27" t="e">
        <f>SUM(GW63:HR63)</f>
        <v>#REF!</v>
      </c>
      <c r="HT63" s="27" t="e">
        <f>IF(#REF!=1,100,0)</f>
        <v>#REF!</v>
      </c>
      <c r="HU63" s="27" t="e">
        <f>IF(#REF!=2,98,0)</f>
        <v>#REF!</v>
      </c>
      <c r="HV63" s="27" t="e">
        <f>IF(#REF!=3,95,0)</f>
        <v>#REF!</v>
      </c>
      <c r="HW63" s="27" t="e">
        <f>IF(#REF!=4,93,0)</f>
        <v>#REF!</v>
      </c>
      <c r="HX63" s="27" t="e">
        <f>IF(#REF!=5,90,0)</f>
        <v>#REF!</v>
      </c>
      <c r="HY63" s="27" t="e">
        <f>IF(#REF!=6,88,0)</f>
        <v>#REF!</v>
      </c>
      <c r="HZ63" s="27" t="e">
        <f>IF(#REF!=7,85,0)</f>
        <v>#REF!</v>
      </c>
      <c r="IA63" s="27" t="e">
        <f>IF(#REF!=8,83,0)</f>
        <v>#REF!</v>
      </c>
      <c r="IB63" s="27" t="e">
        <f>IF(#REF!=9,80,0)</f>
        <v>#REF!</v>
      </c>
      <c r="IC63" s="27" t="e">
        <f>IF(#REF!=10,78,0)</f>
        <v>#REF!</v>
      </c>
      <c r="ID63" s="27" t="e">
        <f>IF(#REF!=11,75,0)</f>
        <v>#REF!</v>
      </c>
      <c r="IE63" s="27" t="e">
        <f>IF(#REF!=12,73,0)</f>
        <v>#REF!</v>
      </c>
      <c r="IF63" s="27" t="e">
        <f>IF(#REF!=13,70,0)</f>
        <v>#REF!</v>
      </c>
      <c r="IG63" s="27" t="e">
        <f>IF(#REF!=14,68,0)</f>
        <v>#REF!</v>
      </c>
      <c r="IH63" s="27" t="e">
        <f>IF(#REF!=15,65,0)</f>
        <v>#REF!</v>
      </c>
      <c r="II63" s="27" t="e">
        <f>IF(#REF!=16,63,0)</f>
        <v>#REF!</v>
      </c>
      <c r="IJ63" s="27" t="e">
        <f>IF(#REF!=17,60,0)</f>
        <v>#REF!</v>
      </c>
      <c r="IK63" s="27" t="e">
        <f>IF(#REF!=18,58,0)</f>
        <v>#REF!</v>
      </c>
      <c r="IL63" s="27" t="e">
        <f>IF(#REF!=19,55,0)</f>
        <v>#REF!</v>
      </c>
      <c r="IM63" s="27" t="e">
        <f>IF(#REF!=20,53,0)</f>
        <v>#REF!</v>
      </c>
      <c r="IN63" s="27" t="e">
        <f>IF(#REF!&gt;20,0,0)</f>
        <v>#REF!</v>
      </c>
      <c r="IO63" s="27" t="e">
        <f>IF(#REF!="сх",0,0)</f>
        <v>#REF!</v>
      </c>
      <c r="IP63" s="27" t="e">
        <f>SUM(HT63:IO63)</f>
        <v>#REF!</v>
      </c>
      <c r="IQ63" s="25"/>
      <c r="IR63" s="25"/>
      <c r="IS63" s="25"/>
      <c r="IT63" s="25"/>
      <c r="IU63" s="25"/>
      <c r="IV63" s="25"/>
    </row>
    <row r="64" spans="1:256" s="3" customFormat="1" ht="69">
      <c r="A64" s="79"/>
      <c r="B64" s="82"/>
      <c r="C64" s="82"/>
      <c r="D64" s="55" t="s">
        <v>61</v>
      </c>
      <c r="E64" s="56" t="s">
        <v>62</v>
      </c>
      <c r="F64" s="52">
        <v>230</v>
      </c>
      <c r="G64" s="60">
        <v>14</v>
      </c>
      <c r="H64" s="61">
        <v>27</v>
      </c>
      <c r="I64" s="60">
        <v>18</v>
      </c>
      <c r="J64" s="61">
        <v>23</v>
      </c>
      <c r="K64" s="79"/>
      <c r="L64" s="24"/>
      <c r="M64" s="25"/>
      <c r="N64" s="2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5"/>
      <c r="IR64" s="25"/>
      <c r="IS64" s="25"/>
      <c r="IT64" s="25"/>
      <c r="IU64" s="25"/>
      <c r="IV64" s="25"/>
    </row>
    <row r="65" spans="1:256" s="3" customFormat="1" ht="34.5">
      <c r="A65" s="79"/>
      <c r="B65" s="82"/>
      <c r="C65" s="82"/>
      <c r="D65" s="55" t="s">
        <v>63</v>
      </c>
      <c r="E65" s="56" t="s">
        <v>30</v>
      </c>
      <c r="F65" s="52">
        <v>19</v>
      </c>
      <c r="G65" s="60">
        <v>32</v>
      </c>
      <c r="H65" s="61">
        <v>9</v>
      </c>
      <c r="I65" s="60">
        <v>29</v>
      </c>
      <c r="J65" s="61">
        <v>12</v>
      </c>
      <c r="K65" s="79"/>
      <c r="L65" s="24"/>
      <c r="M65" s="25"/>
      <c r="N65" s="2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5"/>
      <c r="IR65" s="25"/>
      <c r="IS65" s="25"/>
      <c r="IT65" s="25"/>
      <c r="IU65" s="25"/>
      <c r="IV65" s="25"/>
    </row>
    <row r="66" spans="1:256" s="3" customFormat="1" ht="34.5">
      <c r="A66" s="79"/>
      <c r="B66" s="82"/>
      <c r="C66" s="82"/>
      <c r="D66" s="55" t="s">
        <v>64</v>
      </c>
      <c r="E66" s="56" t="s">
        <v>65</v>
      </c>
      <c r="F66" s="52">
        <v>17</v>
      </c>
      <c r="G66" s="60" t="s">
        <v>53</v>
      </c>
      <c r="H66" s="48" t="s">
        <v>53</v>
      </c>
      <c r="I66" s="60" t="s">
        <v>53</v>
      </c>
      <c r="J66" s="61" t="s">
        <v>53</v>
      </c>
      <c r="K66" s="79"/>
      <c r="L66" s="24"/>
      <c r="M66" s="25"/>
      <c r="N66" s="2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5"/>
      <c r="IR66" s="25"/>
      <c r="IS66" s="25"/>
      <c r="IT66" s="25"/>
      <c r="IU66" s="25"/>
      <c r="IV66" s="25"/>
    </row>
    <row r="67" spans="1:256" s="3" customFormat="1" ht="35.25" thickBot="1">
      <c r="A67" s="80"/>
      <c r="B67" s="83"/>
      <c r="C67" s="83"/>
      <c r="D67" s="57" t="s">
        <v>66</v>
      </c>
      <c r="E67" s="58" t="s">
        <v>65</v>
      </c>
      <c r="F67" s="59">
        <v>16</v>
      </c>
      <c r="G67" s="49" t="s">
        <v>53</v>
      </c>
      <c r="H67" s="50" t="s">
        <v>53</v>
      </c>
      <c r="I67" s="49" t="s">
        <v>53</v>
      </c>
      <c r="J67" s="50" t="s">
        <v>53</v>
      </c>
      <c r="K67" s="80"/>
      <c r="L67" s="24"/>
      <c r="M67" s="25"/>
      <c r="N67" s="2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5"/>
      <c r="IR67" s="25"/>
      <c r="IS67" s="25"/>
      <c r="IT67" s="25"/>
      <c r="IU67" s="25"/>
      <c r="IV67" s="25"/>
    </row>
    <row r="68" spans="1:256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8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7"/>
      <c r="DX68" s="7"/>
      <c r="DY68" s="7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9"/>
      <c r="ER68" s="9"/>
      <c r="ES68" s="9"/>
      <c r="ET68" s="9"/>
      <c r="EU68" s="9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8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7"/>
      <c r="DX69" s="7"/>
      <c r="DY69" s="7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9"/>
      <c r="ER69" s="9"/>
      <c r="ES69" s="9"/>
      <c r="ET69" s="9"/>
      <c r="EU69" s="9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8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7"/>
      <c r="DX70" s="7"/>
      <c r="DY70" s="7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9"/>
      <c r="ER70" s="9"/>
      <c r="ES70" s="9"/>
      <c r="ET70" s="9"/>
      <c r="EU70" s="9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36" customFormat="1" ht="43.5">
      <c r="A71" s="30" t="s">
        <v>19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1"/>
      <c r="R71" s="31"/>
      <c r="S71" s="32"/>
      <c r="T71" s="33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3"/>
      <c r="EE71" s="33"/>
      <c r="EF71" s="33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4"/>
      <c r="EY71" s="34"/>
      <c r="EZ71" s="34"/>
      <c r="FA71" s="34"/>
      <c r="FB71" s="34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</row>
    <row r="72" spans="1:256" s="36" customFormat="1" ht="43.5">
      <c r="A72" s="30" t="s">
        <v>31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  <c r="R72" s="31"/>
      <c r="S72" s="32"/>
      <c r="T72" s="33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3"/>
      <c r="EE72" s="33"/>
      <c r="EF72" s="33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4"/>
      <c r="EY72" s="34"/>
      <c r="EZ72" s="34"/>
      <c r="FA72" s="34"/>
      <c r="FB72" s="34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spans="1:256" s="36" customFormat="1" ht="18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7"/>
      <c r="O73" s="30"/>
      <c r="P73" s="30"/>
      <c r="Q73" s="31"/>
      <c r="R73" s="31"/>
      <c r="S73" s="32"/>
      <c r="T73" s="3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3"/>
      <c r="EE73" s="33"/>
      <c r="EF73" s="33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4"/>
      <c r="EY73" s="34"/>
      <c r="EZ73" s="34"/>
      <c r="FA73" s="34"/>
      <c r="FB73" s="34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</row>
    <row r="74" spans="1:256" s="36" customFormat="1" ht="43.5">
      <c r="A74" s="30" t="s">
        <v>21</v>
      </c>
      <c r="B74" s="30"/>
      <c r="C74" s="30"/>
      <c r="D74" s="30"/>
      <c r="E74" s="30"/>
      <c r="F74" s="30"/>
      <c r="G74" s="30"/>
      <c r="H74" s="30"/>
      <c r="I74" s="30"/>
      <c r="J74" s="30"/>
      <c r="K74" s="31"/>
      <c r="L74" s="30"/>
      <c r="M74" s="31"/>
      <c r="N74" s="31"/>
      <c r="O74" s="32"/>
      <c r="P74" s="33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3"/>
      <c r="EA74" s="33"/>
      <c r="EB74" s="33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4"/>
      <c r="EU74" s="34"/>
      <c r="EV74" s="34"/>
      <c r="EW74" s="34"/>
      <c r="EX74" s="34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:256" s="36" customFormat="1" ht="43.5">
      <c r="A75" s="38" t="s">
        <v>34</v>
      </c>
      <c r="B75" s="38"/>
      <c r="C75" s="38"/>
      <c r="D75" s="38"/>
      <c r="E75" s="38"/>
      <c r="F75" s="38"/>
      <c r="G75" s="38"/>
      <c r="H75" s="38"/>
      <c r="I75" s="38"/>
      <c r="J75" s="38"/>
      <c r="K75" s="31"/>
      <c r="L75" s="38"/>
      <c r="M75" s="31"/>
      <c r="N75" s="31"/>
      <c r="O75" s="32"/>
      <c r="P75" s="33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3"/>
      <c r="EA75" s="33"/>
      <c r="EB75" s="33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4"/>
      <c r="EU75" s="34"/>
      <c r="EV75" s="34"/>
      <c r="EW75" s="34"/>
      <c r="EX75" s="34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</row>
    <row r="76" spans="1:256" s="36" customFormat="1" ht="43.5">
      <c r="A76" s="39" t="s">
        <v>24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5"/>
      <c r="T76" s="40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40"/>
      <c r="EE76" s="40"/>
      <c r="EF76" s="40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41"/>
      <c r="EY76" s="41"/>
      <c r="EZ76" s="41"/>
      <c r="FA76" s="41"/>
      <c r="FB76" s="41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</row>
    <row r="77" spans="1:256" s="36" customFormat="1" ht="4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5"/>
      <c r="T77" s="40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40"/>
      <c r="EE77" s="40"/>
      <c r="EF77" s="40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41"/>
      <c r="EY77" s="41"/>
      <c r="EZ77" s="41"/>
      <c r="FA77" s="41"/>
      <c r="FB77" s="41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</row>
    <row r="78" spans="1:256" s="36" customFormat="1" ht="4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5"/>
      <c r="T78" s="40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40"/>
      <c r="EE78" s="40"/>
      <c r="EF78" s="40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41"/>
      <c r="EY78" s="41"/>
      <c r="EZ78" s="41"/>
      <c r="FA78" s="41"/>
      <c r="FB78" s="41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</row>
    <row r="79" spans="1:256" s="36" customFormat="1" ht="4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5"/>
      <c r="T79" s="40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40"/>
      <c r="EE79" s="40"/>
      <c r="EF79" s="40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41"/>
      <c r="EY79" s="41"/>
      <c r="EZ79" s="41"/>
      <c r="FA79" s="41"/>
      <c r="FB79" s="41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</row>
    <row r="80" spans="1:256" s="36" customFormat="1" ht="4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5"/>
      <c r="T80" s="40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40"/>
      <c r="EE80" s="40"/>
      <c r="EF80" s="40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41"/>
      <c r="EY80" s="41"/>
      <c r="EZ80" s="41"/>
      <c r="FA80" s="41"/>
      <c r="FB80" s="41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</row>
    <row r="81" spans="1:256" s="36" customFormat="1" ht="4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5"/>
      <c r="T81" s="40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40"/>
      <c r="EE81" s="40"/>
      <c r="EF81" s="40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41"/>
      <c r="EY81" s="41"/>
      <c r="EZ81" s="41"/>
      <c r="FA81" s="41"/>
      <c r="FB81" s="41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  <c r="IV81" s="35"/>
    </row>
    <row r="82" spans="1:256" s="36" customFormat="1" ht="4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5"/>
      <c r="T82" s="40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40"/>
      <c r="EE82" s="40"/>
      <c r="EF82" s="40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41"/>
      <c r="EY82" s="41"/>
      <c r="EZ82" s="41"/>
      <c r="FA82" s="41"/>
      <c r="FB82" s="41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</row>
    <row r="83" spans="1:256" s="36" customFormat="1" ht="43.5">
      <c r="A83" s="39"/>
      <c r="B83" s="39"/>
      <c r="C83" s="39"/>
      <c r="D83" s="39"/>
      <c r="E83" s="39"/>
      <c r="F83" s="39"/>
      <c r="G83" s="39" t="s">
        <v>119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5"/>
      <c r="T83" s="40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40"/>
      <c r="EE83" s="40"/>
      <c r="EF83" s="40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41"/>
      <c r="EY83" s="41"/>
      <c r="EZ83" s="41"/>
      <c r="FA83" s="41"/>
      <c r="FB83" s="41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</row>
    <row r="84" spans="1:256" s="36" customFormat="1" ht="4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5"/>
      <c r="T84" s="40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40"/>
      <c r="EE84" s="40"/>
      <c r="EF84" s="40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41"/>
      <c r="EY84" s="41"/>
      <c r="EZ84" s="41"/>
      <c r="FA84" s="41"/>
      <c r="FB84" s="41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</row>
    <row r="85" spans="1:256" s="36" customFormat="1" ht="4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5"/>
      <c r="T85" s="40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40"/>
      <c r="EE85" s="40"/>
      <c r="EF85" s="40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41"/>
      <c r="EY85" s="41"/>
      <c r="EZ85" s="41"/>
      <c r="FA85" s="41"/>
      <c r="FB85" s="41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</row>
    <row r="86" spans="1:158" s="36" customFormat="1" ht="4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T86" s="43"/>
      <c r="ED86" s="43"/>
      <c r="EE86" s="43"/>
      <c r="EF86" s="43"/>
      <c r="EX86" s="44"/>
      <c r="EY86" s="44"/>
      <c r="EZ86" s="44"/>
      <c r="FA86" s="44"/>
      <c r="FB86" s="44"/>
    </row>
    <row r="87" spans="1:158" s="36" customFormat="1" ht="4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3"/>
      <c r="ED87" s="43"/>
      <c r="EE87" s="43"/>
      <c r="EF87" s="43"/>
      <c r="EX87" s="44"/>
      <c r="EY87" s="44"/>
      <c r="EZ87" s="44"/>
      <c r="FA87" s="44"/>
      <c r="FB87" s="44"/>
    </row>
    <row r="88" spans="1:158" s="36" customFormat="1" ht="4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T88" s="43"/>
      <c r="ED88" s="43"/>
      <c r="EE88" s="43"/>
      <c r="EF88" s="43"/>
      <c r="EX88" s="44"/>
      <c r="EY88" s="44"/>
      <c r="EZ88" s="44"/>
      <c r="FA88" s="44"/>
      <c r="FB88" s="44"/>
    </row>
    <row r="89" spans="1:158" s="36" customFormat="1" ht="43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T89" s="43"/>
      <c r="ED89" s="43"/>
      <c r="EE89" s="43"/>
      <c r="EF89" s="43"/>
      <c r="EX89" s="44"/>
      <c r="EY89" s="44"/>
      <c r="EZ89" s="44"/>
      <c r="FA89" s="44"/>
      <c r="FB89" s="44"/>
    </row>
    <row r="90" spans="1:158" s="36" customFormat="1" ht="4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T90" s="43"/>
      <c r="ED90" s="43"/>
      <c r="EE90" s="43"/>
      <c r="EF90" s="43"/>
      <c r="EX90" s="44"/>
      <c r="EY90" s="44"/>
      <c r="EZ90" s="44"/>
      <c r="FA90" s="44"/>
      <c r="FB90" s="44"/>
    </row>
    <row r="91" spans="1:158" s="36" customFormat="1" ht="43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T91" s="43"/>
      <c r="ED91" s="43"/>
      <c r="EE91" s="43"/>
      <c r="EF91" s="43"/>
      <c r="EX91" s="44"/>
      <c r="EY91" s="44"/>
      <c r="EZ91" s="44"/>
      <c r="FA91" s="44"/>
      <c r="FB91" s="44"/>
    </row>
    <row r="92" spans="1:158" s="36" customFormat="1" ht="43.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T92" s="43"/>
      <c r="ED92" s="43"/>
      <c r="EE92" s="43"/>
      <c r="EF92" s="43"/>
      <c r="EX92" s="44"/>
      <c r="EY92" s="44"/>
      <c r="EZ92" s="44"/>
      <c r="FA92" s="44"/>
      <c r="FB92" s="44"/>
    </row>
    <row r="93" spans="1:158" s="36" customFormat="1" ht="43.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T93" s="43"/>
      <c r="ED93" s="43"/>
      <c r="EE93" s="43"/>
      <c r="EF93" s="43"/>
      <c r="EX93" s="44"/>
      <c r="EY93" s="44"/>
      <c r="EZ93" s="44"/>
      <c r="FA93" s="44"/>
      <c r="FB93" s="44"/>
    </row>
    <row r="94" spans="1:158" s="36" customFormat="1" ht="43.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T94" s="43"/>
      <c r="ED94" s="43"/>
      <c r="EE94" s="43"/>
      <c r="EF94" s="43"/>
      <c r="EX94" s="44"/>
      <c r="EY94" s="44"/>
      <c r="EZ94" s="44"/>
      <c r="FA94" s="44"/>
      <c r="FB94" s="44"/>
    </row>
    <row r="95" spans="1:158" s="36" customFormat="1" ht="43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T95" s="43"/>
      <c r="ED95" s="43"/>
      <c r="EE95" s="43"/>
      <c r="EF95" s="43"/>
      <c r="EX95" s="44"/>
      <c r="EY95" s="44"/>
      <c r="EZ95" s="44"/>
      <c r="FA95" s="44"/>
      <c r="FB95" s="44"/>
    </row>
    <row r="96" spans="1:158" s="36" customFormat="1" ht="43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T96" s="43"/>
      <c r="ED96" s="43"/>
      <c r="EE96" s="43"/>
      <c r="EF96" s="43"/>
      <c r="EX96" s="44"/>
      <c r="EY96" s="44"/>
      <c r="EZ96" s="44"/>
      <c r="FA96" s="44"/>
      <c r="FB96" s="44"/>
    </row>
    <row r="97" spans="1:256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8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7"/>
      <c r="DX97" s="7"/>
      <c r="DY97" s="7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9"/>
      <c r="ER97" s="9"/>
      <c r="ES97" s="9"/>
      <c r="ET97" s="9"/>
      <c r="EU97" s="9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8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7"/>
      <c r="DX98" s="7"/>
      <c r="DY98" s="7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9"/>
      <c r="ER98" s="9"/>
      <c r="ES98" s="9"/>
      <c r="ET98" s="9"/>
      <c r="EU98" s="9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8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7"/>
      <c r="DX99" s="7"/>
      <c r="DY99" s="7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9"/>
      <c r="ER99" s="9"/>
      <c r="ES99" s="9"/>
      <c r="ET99" s="9"/>
      <c r="EU99" s="9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8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7"/>
      <c r="DX100" s="7"/>
      <c r="DY100" s="7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9"/>
      <c r="ER100" s="9"/>
      <c r="ES100" s="9"/>
      <c r="ET100" s="9"/>
      <c r="EU100" s="9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8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7"/>
      <c r="DX101" s="7"/>
      <c r="DY101" s="7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9"/>
      <c r="ER101" s="9"/>
      <c r="ES101" s="9"/>
      <c r="ET101" s="9"/>
      <c r="EU101" s="9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8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7"/>
      <c r="DX102" s="7"/>
      <c r="DY102" s="7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9"/>
      <c r="ER102" s="9"/>
      <c r="ES102" s="9"/>
      <c r="ET102" s="9"/>
      <c r="EU102" s="9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</sheetData>
  <sheetProtection formatCells="0" formatColumns="0" formatRows="0" insertColumns="0" insertRows="0" insertHyperlinks="0" deleteColumns="0" deleteRows="0" autoFilter="0" pivotTables="0"/>
  <mergeCells count="51">
    <mergeCell ref="A2:K2"/>
    <mergeCell ref="A3:K3"/>
    <mergeCell ref="K25:K32"/>
    <mergeCell ref="L1:L4"/>
    <mergeCell ref="A4:K4"/>
    <mergeCell ref="A5:K5"/>
    <mergeCell ref="A7:A9"/>
    <mergeCell ref="B7:B9"/>
    <mergeCell ref="F7:F9"/>
    <mergeCell ref="K7:K9"/>
    <mergeCell ref="L7:L9"/>
    <mergeCell ref="C7:C9"/>
    <mergeCell ref="G7:G9"/>
    <mergeCell ref="H7:H9"/>
    <mergeCell ref="I7:I9"/>
    <mergeCell ref="A39:A42"/>
    <mergeCell ref="B39:B42"/>
    <mergeCell ref="C39:C42"/>
    <mergeCell ref="A25:A32"/>
    <mergeCell ref="B25:B32"/>
    <mergeCell ref="C25:C32"/>
    <mergeCell ref="D7:D9"/>
    <mergeCell ref="G6:H6"/>
    <mergeCell ref="I6:J6"/>
    <mergeCell ref="J7:J9"/>
    <mergeCell ref="A63:A67"/>
    <mergeCell ref="B63:B67"/>
    <mergeCell ref="C63:C67"/>
    <mergeCell ref="A18:A24"/>
    <mergeCell ref="B18:B24"/>
    <mergeCell ref="C18:C24"/>
    <mergeCell ref="E7:E9"/>
    <mergeCell ref="A55:A62"/>
    <mergeCell ref="B55:B62"/>
    <mergeCell ref="C55:C62"/>
    <mergeCell ref="K55:K62"/>
    <mergeCell ref="K63:K67"/>
    <mergeCell ref="A33:A38"/>
    <mergeCell ref="B33:B38"/>
    <mergeCell ref="C33:C38"/>
    <mergeCell ref="K33:K38"/>
    <mergeCell ref="A43:A54"/>
    <mergeCell ref="K39:K42"/>
    <mergeCell ref="B43:B54"/>
    <mergeCell ref="C43:C54"/>
    <mergeCell ref="K43:K54"/>
    <mergeCell ref="K18:K24"/>
    <mergeCell ref="A10:A17"/>
    <mergeCell ref="B10:B17"/>
    <mergeCell ref="C10:C17"/>
    <mergeCell ref="K10:K17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2014-05-18T17:22:39Z</cp:lastPrinted>
  <dcterms:created xsi:type="dcterms:W3CDTF">1996-10-08T23:32:33Z</dcterms:created>
  <dcterms:modified xsi:type="dcterms:W3CDTF">2014-05-19T14:29:57Z</dcterms:modified>
  <cp:category/>
  <cp:version/>
  <cp:contentType/>
  <cp:contentStatus/>
</cp:coreProperties>
</file>