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060" windowHeight="7470" activeTab="0"/>
  </bookViews>
  <sheets>
    <sheet name="КОМАНДЫ" sheetId="1" r:id="rId1"/>
  </sheets>
  <definedNames>
    <definedName name="_xlnm.Print_Area" localSheetId="0">'КОМАНДЫ'!$A$1:$ID$74</definedName>
  </definedNames>
  <calcPr fullCalcOnLoad="1"/>
</workbook>
</file>

<file path=xl/sharedStrings.xml><?xml version="1.0" encoding="utf-8"?>
<sst xmlns="http://schemas.openxmlformats.org/spreadsheetml/2006/main" count="85" uniqueCount="58">
  <si>
    <t>Ст. №</t>
  </si>
  <si>
    <t>сх</t>
  </si>
  <si>
    <t>cx</t>
  </si>
  <si>
    <t>первый заезд личные очки</t>
  </si>
  <si>
    <t>второй заезд личные очки</t>
  </si>
  <si>
    <t>Первый заезд командные очки</t>
  </si>
  <si>
    <t>Второй заезд командные очки</t>
  </si>
  <si>
    <t>место</t>
  </si>
  <si>
    <t>Н. Стро</t>
  </si>
  <si>
    <t>В. стро</t>
  </si>
  <si>
    <t>Сумма очк. в командном зачете</t>
  </si>
  <si>
    <t>мин</t>
  </si>
  <si>
    <t>первый этап</t>
  </si>
  <si>
    <t>очки</t>
  </si>
  <si>
    <t>sym</t>
  </si>
  <si>
    <t>Sym</t>
  </si>
  <si>
    <t>чр1</t>
  </si>
  <si>
    <t>чр2</t>
  </si>
  <si>
    <t xml:space="preserve">Место </t>
  </si>
  <si>
    <t>Главный судья</t>
  </si>
  <si>
    <t>Город (край, район, область)</t>
  </si>
  <si>
    <t>Главный секретарь соревнований</t>
  </si>
  <si>
    <t xml:space="preserve">Сумма очков             </t>
  </si>
  <si>
    <t>ПРОТОКОЛ  КОМАНДНОГО  ЗАЧЕТА</t>
  </si>
  <si>
    <t xml:space="preserve"> </t>
  </si>
  <si>
    <t>ОЧКИ</t>
  </si>
  <si>
    <t>МЕСТО</t>
  </si>
  <si>
    <t>Наименование команды (клуба)</t>
  </si>
  <si>
    <t>Фамилия, Имя участника</t>
  </si>
  <si>
    <t>Класс мотоциклов</t>
  </si>
  <si>
    <t>85 см3.</t>
  </si>
  <si>
    <t xml:space="preserve">судья Всероссийской категории:                                                                                       Э. А. Иванов (г. Кострома/лицензия МФР А 165)                                                 </t>
  </si>
  <si>
    <t>1-й заезд</t>
  </si>
  <si>
    <t>2-й заезд</t>
  </si>
  <si>
    <t>судья Всероссийской категории:                                                                        А. Ю. Иванов (г. Москва/лицензия МФР А 105/ FIM 7888)</t>
  </si>
  <si>
    <t>н/з</t>
  </si>
  <si>
    <t xml:space="preserve">Первенство России по мотокроссу 2014 года - I-й этап.                                                   </t>
  </si>
  <si>
    <t>Лопатин Игнатий</t>
  </si>
  <si>
    <t>Панков Алексей</t>
  </si>
  <si>
    <t>125 см3. "ЮНИОРЫ"</t>
  </si>
  <si>
    <t>Краев Ярослав</t>
  </si>
  <si>
    <t>Петров Денис</t>
  </si>
  <si>
    <t>65 см3.</t>
  </si>
  <si>
    <t>Шуклин Арсений</t>
  </si>
  <si>
    <t>г. Пермь</t>
  </si>
  <si>
    <t>ФМС "Нортон - Юниор"</t>
  </si>
  <si>
    <t>Бондарь Николай</t>
  </si>
  <si>
    <t>Лызлов Михаил</t>
  </si>
  <si>
    <t>125 см3. "ЮНОШИ"</t>
  </si>
  <si>
    <t>Луценко Александра</t>
  </si>
  <si>
    <t>Аботуров Денис</t>
  </si>
  <si>
    <t>д. Хохряки, Удмуртская Республика</t>
  </si>
  <si>
    <t>"Форсаж - Стройком"</t>
  </si>
  <si>
    <t>Данилушкин Сергей</t>
  </si>
  <si>
    <t>Плетнев Родион</t>
  </si>
  <si>
    <t>Димов Иван</t>
  </si>
  <si>
    <t>125 см3.  "Юниоры"</t>
  </si>
  <si>
    <t>г. Пермь.                                                                                                             23 - 25 мая 2014 года.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</si>
</sst>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name val="Cambria"/>
      <family val="1"/>
    </font>
    <font>
      <sz val="10"/>
      <name val="Cambria"/>
      <family val="1"/>
    </font>
    <font>
      <b/>
      <u val="single"/>
      <sz val="11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sz val="28"/>
      <name val="Cambria"/>
      <family val="1"/>
    </font>
    <font>
      <b/>
      <i/>
      <sz val="28"/>
      <name val="Cambria"/>
      <family val="1"/>
    </font>
    <font>
      <b/>
      <sz val="28"/>
      <name val="Cambria"/>
      <family val="1"/>
    </font>
    <font>
      <b/>
      <i/>
      <sz val="16"/>
      <name val="Cambria"/>
      <family val="1"/>
    </font>
    <font>
      <b/>
      <i/>
      <sz val="12"/>
      <name val="Cambria"/>
      <family val="1"/>
    </font>
    <font>
      <b/>
      <sz val="12"/>
      <name val="Cambria"/>
      <family val="1"/>
    </font>
    <font>
      <sz val="35"/>
      <name val="Cambria"/>
      <family val="1"/>
    </font>
    <font>
      <sz val="12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35"/>
      <name val="Times New Roman"/>
      <family val="1"/>
    </font>
    <font>
      <sz val="35"/>
      <color indexed="63"/>
      <name val="Cambria"/>
      <family val="1"/>
    </font>
    <font>
      <sz val="3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24" borderId="0" xfId="0" applyFill="1" applyAlignment="1" applyProtection="1">
      <alignment/>
      <protection locked="0"/>
    </xf>
    <xf numFmtId="0" fontId="3" fillId="24" borderId="0" xfId="0" applyFont="1" applyFill="1" applyAlignment="1" applyProtection="1">
      <alignment vertical="center" wrapText="1"/>
      <protection locked="0"/>
    </xf>
    <xf numFmtId="0" fontId="3" fillId="24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11" fillId="24" borderId="0" xfId="0" applyFont="1" applyFill="1" applyBorder="1" applyAlignment="1">
      <alignment horizontal="center" vertical="center"/>
    </xf>
    <xf numFmtId="0" fontId="11" fillId="24" borderId="0" xfId="0" applyFont="1" applyFill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5" fillId="4" borderId="10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hidden="1" locked="0"/>
    </xf>
    <xf numFmtId="0" fontId="4" fillId="24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4" fillId="24" borderId="0" xfId="0" applyFont="1" applyFill="1" applyAlignment="1">
      <alignment horizontal="left"/>
    </xf>
    <xf numFmtId="0" fontId="14" fillId="24" borderId="0" xfId="0" applyFont="1" applyFill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14" fillId="24" borderId="0" xfId="0" applyFont="1" applyFill="1" applyBorder="1" applyAlignment="1">
      <alignment horizontal="left" vertical="center"/>
    </xf>
    <xf numFmtId="0" fontId="14" fillId="24" borderId="0" xfId="0" applyFont="1" applyFill="1" applyAlignment="1">
      <alignment/>
    </xf>
    <xf numFmtId="0" fontId="19" fillId="24" borderId="0" xfId="0" applyFont="1" applyFill="1" applyAlignment="1" applyProtection="1">
      <alignment/>
      <protection locked="0"/>
    </xf>
    <xf numFmtId="0" fontId="19" fillId="0" borderId="0" xfId="0" applyFont="1" applyAlignment="1">
      <alignment/>
    </xf>
    <xf numFmtId="0" fontId="19" fillId="0" borderId="0" xfId="0" applyFont="1" applyAlignment="1" applyProtection="1">
      <alignment horizontal="left"/>
      <protection locked="0"/>
    </xf>
    <xf numFmtId="0" fontId="20" fillId="24" borderId="0" xfId="0" applyFont="1" applyFill="1" applyAlignment="1" applyProtection="1">
      <alignment/>
      <protection locked="0"/>
    </xf>
    <xf numFmtId="0" fontId="20" fillId="0" borderId="0" xfId="0" applyFont="1" applyAlignment="1">
      <alignment/>
    </xf>
    <xf numFmtId="0" fontId="20" fillId="0" borderId="0" xfId="0" applyFont="1" applyAlignment="1" applyProtection="1">
      <alignment horizontal="left"/>
      <protection locked="0"/>
    </xf>
    <xf numFmtId="0" fontId="8" fillId="24" borderId="11" xfId="0" applyFont="1" applyFill="1" applyBorder="1" applyAlignment="1" applyProtection="1">
      <alignment horizontal="center" vertical="center" wrapText="1"/>
      <protection locked="0"/>
    </xf>
    <xf numFmtId="0" fontId="8" fillId="24" borderId="12" xfId="0" applyFont="1" applyFill="1" applyBorder="1" applyAlignment="1" applyProtection="1">
      <alignment horizontal="center" vertical="center" wrapText="1"/>
      <protection locked="0"/>
    </xf>
    <xf numFmtId="0" fontId="8" fillId="24" borderId="11" xfId="0" applyFont="1" applyFill="1" applyBorder="1" applyAlignment="1" applyProtection="1">
      <alignment horizontal="left" vertical="center" wrapText="1"/>
      <protection locked="0"/>
    </xf>
    <xf numFmtId="0" fontId="8" fillId="24" borderId="13" xfId="0" applyFont="1" applyFill="1" applyBorder="1" applyAlignment="1" applyProtection="1">
      <alignment horizontal="center" vertical="center" wrapText="1"/>
      <protection locked="0"/>
    </xf>
    <xf numFmtId="0" fontId="8" fillId="24" borderId="12" xfId="0" applyFont="1" applyFill="1" applyBorder="1" applyAlignment="1" applyProtection="1">
      <alignment horizontal="left" vertical="center" wrapText="1"/>
      <protection locked="0"/>
    </xf>
    <xf numFmtId="0" fontId="8" fillId="24" borderId="14" xfId="0" applyFont="1" applyFill="1" applyBorder="1" applyAlignment="1" applyProtection="1">
      <alignment horizontal="center" vertical="center" wrapText="1"/>
      <protection locked="0"/>
    </xf>
    <xf numFmtId="0" fontId="8" fillId="24" borderId="15" xfId="0" applyFont="1" applyFill="1" applyBorder="1" applyAlignment="1" applyProtection="1">
      <alignment horizontal="left" vertical="center" wrapText="1"/>
      <protection locked="0"/>
    </xf>
    <xf numFmtId="0" fontId="8" fillId="24" borderId="16" xfId="0" applyFont="1" applyFill="1" applyBorder="1" applyAlignment="1" applyProtection="1">
      <alignment horizontal="center" vertical="center" wrapText="1"/>
      <protection locked="0"/>
    </xf>
    <xf numFmtId="0" fontId="8" fillId="24" borderId="15" xfId="0" applyFont="1" applyFill="1" applyBorder="1" applyAlignment="1" applyProtection="1">
      <alignment horizontal="center" vertical="center" wrapText="1"/>
      <protection locked="0"/>
    </xf>
    <xf numFmtId="0" fontId="8" fillId="24" borderId="17" xfId="0" applyFont="1" applyFill="1" applyBorder="1" applyAlignment="1" applyProtection="1">
      <alignment horizontal="left" vertical="center" wrapText="1"/>
      <protection locked="0"/>
    </xf>
    <xf numFmtId="0" fontId="8" fillId="24" borderId="18" xfId="0" applyFont="1" applyFill="1" applyBorder="1" applyAlignment="1" applyProtection="1">
      <alignment horizontal="left" vertical="center" wrapText="1"/>
      <protection locked="0"/>
    </xf>
    <xf numFmtId="0" fontId="8" fillId="24" borderId="19" xfId="0" applyFont="1" applyFill="1" applyBorder="1" applyAlignment="1" applyProtection="1">
      <alignment horizontal="left" vertical="center" wrapText="1"/>
      <protection locked="0"/>
    </xf>
    <xf numFmtId="0" fontId="8" fillId="24" borderId="17" xfId="0" applyFont="1" applyFill="1" applyBorder="1" applyAlignment="1" applyProtection="1">
      <alignment horizontal="center" vertical="center" wrapText="1"/>
      <protection locked="0"/>
    </xf>
    <xf numFmtId="0" fontId="8" fillId="24" borderId="18" xfId="0" applyFont="1" applyFill="1" applyBorder="1" applyAlignment="1" applyProtection="1">
      <alignment horizontal="center" vertical="center" wrapText="1"/>
      <protection locked="0"/>
    </xf>
    <xf numFmtId="0" fontId="8" fillId="24" borderId="19" xfId="0" applyFont="1" applyFill="1" applyBorder="1" applyAlignment="1" applyProtection="1">
      <alignment horizontal="center" vertical="center" wrapText="1"/>
      <protection locked="0"/>
    </xf>
    <xf numFmtId="0" fontId="8" fillId="24" borderId="20" xfId="0" applyFont="1" applyFill="1" applyBorder="1" applyAlignment="1" applyProtection="1">
      <alignment horizontal="center" vertical="center" wrapText="1"/>
      <protection locked="0"/>
    </xf>
    <xf numFmtId="0" fontId="8" fillId="24" borderId="21" xfId="0" applyFont="1" applyFill="1" applyBorder="1" applyAlignment="1" applyProtection="1">
      <alignment horizontal="center" vertical="center" wrapText="1"/>
      <protection locked="0"/>
    </xf>
    <xf numFmtId="0" fontId="8" fillId="24" borderId="22" xfId="0" applyFont="1" applyFill="1" applyBorder="1" applyAlignment="1" applyProtection="1">
      <alignment horizontal="center" vertical="center" wrapText="1"/>
      <protection locked="0"/>
    </xf>
    <xf numFmtId="0" fontId="8" fillId="25" borderId="23" xfId="0" applyFont="1" applyFill="1" applyBorder="1" applyAlignment="1" applyProtection="1">
      <alignment horizontal="center" vertical="center" wrapText="1"/>
      <protection locked="0"/>
    </xf>
    <xf numFmtId="0" fontId="8" fillId="25" borderId="21" xfId="0" applyFont="1" applyFill="1" applyBorder="1" applyAlignment="1" applyProtection="1">
      <alignment horizontal="center" vertical="center" wrapText="1"/>
      <protection locked="0"/>
    </xf>
    <xf numFmtId="0" fontId="8" fillId="25" borderId="24" xfId="0" applyFont="1" applyFill="1" applyBorder="1" applyAlignment="1" applyProtection="1">
      <alignment horizontal="center" vertical="center" wrapText="1"/>
      <protection locked="0"/>
    </xf>
    <xf numFmtId="0" fontId="8" fillId="25" borderId="25" xfId="0" applyFont="1" applyFill="1" applyBorder="1" applyAlignment="1" applyProtection="1">
      <alignment horizontal="center" vertical="center" wrapText="1"/>
      <protection locked="0"/>
    </xf>
    <xf numFmtId="0" fontId="8" fillId="25" borderId="26" xfId="0" applyFont="1" applyFill="1" applyBorder="1" applyAlignment="1" applyProtection="1">
      <alignment horizontal="center" vertical="center" wrapText="1"/>
      <protection locked="0"/>
    </xf>
    <xf numFmtId="0" fontId="8" fillId="25" borderId="27" xfId="0" applyFont="1" applyFill="1" applyBorder="1" applyAlignment="1" applyProtection="1">
      <alignment horizontal="center" vertical="center" wrapText="1"/>
      <protection locked="0"/>
    </xf>
    <xf numFmtId="0" fontId="8" fillId="25" borderId="28" xfId="0" applyFont="1" applyFill="1" applyBorder="1" applyAlignment="1" applyProtection="1">
      <alignment horizontal="center" vertical="center" wrapText="1"/>
      <protection locked="0"/>
    </xf>
    <xf numFmtId="0" fontId="8" fillId="25" borderId="29" xfId="0" applyFont="1" applyFill="1" applyBorder="1" applyAlignment="1" applyProtection="1">
      <alignment horizontal="center" vertical="center" wrapText="1"/>
      <protection locked="0"/>
    </xf>
    <xf numFmtId="0" fontId="8" fillId="25" borderId="13" xfId="0" applyFont="1" applyFill="1" applyBorder="1" applyAlignment="1" applyProtection="1">
      <alignment horizontal="center" vertical="center" wrapText="1"/>
      <protection locked="0"/>
    </xf>
    <xf numFmtId="0" fontId="8" fillId="25" borderId="11" xfId="0" applyFont="1" applyFill="1" applyBorder="1" applyAlignment="1" applyProtection="1">
      <alignment horizontal="center" vertical="center" wrapText="1"/>
      <protection locked="0"/>
    </xf>
    <xf numFmtId="0" fontId="8" fillId="25" borderId="22" xfId="0" applyFont="1" applyFill="1" applyBorder="1" applyAlignment="1" applyProtection="1">
      <alignment horizontal="center" vertical="center" wrapText="1"/>
      <protection locked="0"/>
    </xf>
    <xf numFmtId="0" fontId="8" fillId="25" borderId="20" xfId="0" applyFont="1" applyFill="1" applyBorder="1" applyAlignment="1" applyProtection="1">
      <alignment horizontal="center" vertical="center" wrapText="1"/>
      <protection locked="0"/>
    </xf>
    <xf numFmtId="0" fontId="8" fillId="24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8" fillId="24" borderId="0" xfId="0" applyFont="1" applyFill="1" applyAlignment="1">
      <alignment horizontal="center" vertical="center" wrapText="1"/>
    </xf>
    <xf numFmtId="0" fontId="9" fillId="24" borderId="0" xfId="0" applyFont="1" applyFill="1" applyBorder="1" applyAlignment="1">
      <alignment horizontal="center" vertical="center" wrapText="1"/>
    </xf>
    <xf numFmtId="0" fontId="16" fillId="24" borderId="30" xfId="0" applyFont="1" applyFill="1" applyBorder="1" applyAlignment="1" applyProtection="1">
      <alignment horizontal="center" vertical="center" wrapText="1"/>
      <protection locked="0"/>
    </xf>
    <xf numFmtId="0" fontId="17" fillId="24" borderId="31" xfId="0" applyFont="1" applyFill="1" applyBorder="1" applyAlignment="1">
      <alignment horizontal="center" vertical="center" wrapText="1"/>
    </xf>
    <xf numFmtId="0" fontId="16" fillId="24" borderId="32" xfId="0" applyFont="1" applyFill="1" applyBorder="1" applyAlignment="1" applyProtection="1">
      <alignment horizontal="center" vertical="center" wrapText="1"/>
      <protection locked="0"/>
    </xf>
    <xf numFmtId="0" fontId="16" fillId="24" borderId="33" xfId="0" applyFont="1" applyFill="1" applyBorder="1" applyAlignment="1" applyProtection="1">
      <alignment horizontal="center" vertical="center" wrapText="1"/>
      <protection locked="0"/>
    </xf>
    <xf numFmtId="0" fontId="16" fillId="24" borderId="34" xfId="0" applyFont="1" applyFill="1" applyBorder="1" applyAlignment="1" applyProtection="1">
      <alignment horizontal="center" vertical="center" wrapText="1"/>
      <protection locked="0"/>
    </xf>
    <xf numFmtId="0" fontId="16" fillId="24" borderId="35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6" fillId="24" borderId="31" xfId="0" applyFont="1" applyFill="1" applyBorder="1" applyAlignment="1" applyProtection="1">
      <alignment horizontal="center" vertical="center" wrapText="1"/>
      <protection locked="0"/>
    </xf>
    <xf numFmtId="0" fontId="18" fillId="24" borderId="0" xfId="0" applyFont="1" applyFill="1" applyAlignment="1">
      <alignment horizontal="center" vertical="center" wrapText="1"/>
    </xf>
    <xf numFmtId="0" fontId="10" fillId="24" borderId="0" xfId="0" applyFont="1" applyFill="1" applyAlignment="1">
      <alignment horizontal="center" vertical="center" wrapText="1"/>
    </xf>
    <xf numFmtId="0" fontId="11" fillId="24" borderId="16" xfId="0" applyFont="1" applyFill="1" applyBorder="1" applyAlignment="1">
      <alignment horizontal="center" vertical="center"/>
    </xf>
    <xf numFmtId="0" fontId="16" fillId="24" borderId="25" xfId="0" applyFont="1" applyFill="1" applyBorder="1" applyAlignment="1" applyProtection="1">
      <alignment horizontal="center" vertical="center" wrapText="1"/>
      <protection locked="0"/>
    </xf>
    <xf numFmtId="0" fontId="16" fillId="24" borderId="36" xfId="0" applyFont="1" applyFill="1" applyBorder="1" applyAlignment="1" applyProtection="1">
      <alignment horizontal="center" vertical="center" wrapText="1"/>
      <protection locked="0"/>
    </xf>
    <xf numFmtId="0" fontId="16" fillId="24" borderId="37" xfId="0" applyFont="1" applyFill="1" applyBorder="1" applyAlignment="1" applyProtection="1">
      <alignment horizontal="center" vertical="center" wrapText="1"/>
      <protection locked="0"/>
    </xf>
    <xf numFmtId="0" fontId="8" fillId="24" borderId="30" xfId="0" applyFont="1" applyFill="1" applyBorder="1" applyAlignment="1" applyProtection="1">
      <alignment horizontal="center" vertical="center"/>
      <protection locked="0"/>
    </xf>
    <xf numFmtId="0" fontId="8" fillId="24" borderId="31" xfId="0" applyFont="1" applyFill="1" applyBorder="1" applyAlignment="1" applyProtection="1">
      <alignment horizontal="center" vertical="center"/>
      <protection locked="0"/>
    </xf>
    <xf numFmtId="0" fontId="8" fillId="24" borderId="30" xfId="0" applyFont="1" applyFill="1" applyBorder="1" applyAlignment="1" applyProtection="1">
      <alignment horizontal="center" vertical="center" wrapText="1"/>
      <protection locked="0"/>
    </xf>
    <xf numFmtId="0" fontId="8" fillId="24" borderId="31" xfId="0" applyFont="1" applyFill="1" applyBorder="1" applyAlignment="1" applyProtection="1">
      <alignment horizontal="center" vertical="center" wrapText="1"/>
      <protection locked="0"/>
    </xf>
    <xf numFmtId="0" fontId="8" fillId="24" borderId="15" xfId="0" applyFont="1" applyFill="1" applyBorder="1" applyAlignment="1" applyProtection="1">
      <alignment horizontal="center" vertical="center" wrapText="1"/>
      <protection locked="0"/>
    </xf>
    <xf numFmtId="0" fontId="16" fillId="24" borderId="24" xfId="0" applyFont="1" applyFill="1" applyBorder="1" applyAlignment="1" applyProtection="1">
      <alignment horizontal="center" vertical="center" wrapText="1"/>
      <protection locked="0"/>
    </xf>
    <xf numFmtId="0" fontId="16" fillId="24" borderId="38" xfId="0" applyFont="1" applyFill="1" applyBorder="1" applyAlignment="1" applyProtection="1">
      <alignment horizontal="center" vertical="center" wrapText="1"/>
      <protection locked="0"/>
    </xf>
    <xf numFmtId="0" fontId="16" fillId="24" borderId="39" xfId="0" applyFont="1" applyFill="1" applyBorder="1" applyAlignment="1" applyProtection="1">
      <alignment horizontal="center" vertical="center" wrapText="1"/>
      <protection locked="0"/>
    </xf>
    <xf numFmtId="0" fontId="8" fillId="24" borderId="32" xfId="0" applyFont="1" applyFill="1" applyBorder="1" applyAlignment="1" applyProtection="1">
      <alignment horizontal="center" vertical="center" wrapText="1"/>
      <protection locked="0"/>
    </xf>
    <xf numFmtId="0" fontId="8" fillId="24" borderId="33" xfId="0" applyFont="1" applyFill="1" applyBorder="1" applyAlignment="1" applyProtection="1">
      <alignment horizontal="center" vertical="center" wrapText="1"/>
      <protection locked="0"/>
    </xf>
    <xf numFmtId="0" fontId="8" fillId="24" borderId="40" xfId="0" applyFont="1" applyFill="1" applyBorder="1" applyAlignment="1" applyProtection="1">
      <alignment horizontal="center" vertical="center" wrapText="1"/>
      <protection locked="0"/>
    </xf>
    <xf numFmtId="0" fontId="8" fillId="24" borderId="41" xfId="0" applyFont="1" applyFill="1" applyBorder="1" applyAlignment="1" applyProtection="1">
      <alignment horizontal="center" vertical="center"/>
      <protection locked="0"/>
    </xf>
    <xf numFmtId="0" fontId="8" fillId="24" borderId="42" xfId="0" applyFont="1" applyFill="1" applyBorder="1" applyAlignment="1" applyProtection="1">
      <alignment horizontal="center" vertical="center"/>
      <protection locked="0"/>
    </xf>
    <xf numFmtId="0" fontId="8" fillId="24" borderId="43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0</xdr:row>
      <xdr:rowOff>19050</xdr:rowOff>
    </xdr:from>
    <xdr:to>
      <xdr:col>10</xdr:col>
      <xdr:colOff>66675</xdr:colOff>
      <xdr:row>1</xdr:row>
      <xdr:rowOff>619125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31825" y="19050"/>
          <a:ext cx="2466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35</xdr:row>
      <xdr:rowOff>0</xdr:rowOff>
    </xdr:from>
    <xdr:to>
      <xdr:col>11</xdr:col>
      <xdr:colOff>-2147483648</xdr:colOff>
      <xdr:row>39</xdr:row>
      <xdr:rowOff>314325</xdr:rowOff>
    </xdr:to>
    <xdr:pic>
      <xdr:nvPicPr>
        <xdr:cNvPr id="2" name="Рисунок 3" descr="http://assets0.saferacer.com/images/M/MYLAPS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156025" y="19640550"/>
          <a:ext cx="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190500</xdr:rowOff>
    </xdr:from>
    <xdr:to>
      <xdr:col>6</xdr:col>
      <xdr:colOff>409575</xdr:colOff>
      <xdr:row>1</xdr:row>
      <xdr:rowOff>695325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190500"/>
          <a:ext cx="233838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>
    <tabColor rgb="FF7030A0"/>
    <pageSetUpPr fitToPage="1"/>
  </sheetPr>
  <dimension ref="A1:IV56"/>
  <sheetViews>
    <sheetView tabSelected="1" zoomScale="40" zoomScaleNormal="40" zoomScalePageLayoutView="75" workbookViewId="0" topLeftCell="A1">
      <selection activeCell="A3" sqref="A3:K3"/>
    </sheetView>
  </sheetViews>
  <sheetFormatPr defaultColWidth="9.140625" defaultRowHeight="12.75"/>
  <cols>
    <col min="1" max="1" width="16.28125" style="4" customWidth="1"/>
    <col min="2" max="2" width="84.00390625" style="4" customWidth="1"/>
    <col min="3" max="3" width="95.8515625" style="4" customWidth="1"/>
    <col min="4" max="4" width="71.140625" style="4" customWidth="1"/>
    <col min="5" max="5" width="48.28125" style="4" customWidth="1"/>
    <col min="6" max="6" width="32.57421875" style="4" customWidth="1"/>
    <col min="7" max="7" width="25.28125" style="4" customWidth="1"/>
    <col min="8" max="8" width="13.8515625" style="4" customWidth="1"/>
    <col min="9" max="9" width="25.28125" style="4" customWidth="1"/>
    <col min="10" max="10" width="13.8515625" style="4" customWidth="1"/>
    <col min="11" max="11" width="10.8515625" style="4" customWidth="1"/>
    <col min="12" max="12" width="0.71875" style="1" hidden="1" customWidth="1"/>
    <col min="13" max="13" width="0" style="0" hidden="1" customWidth="1"/>
    <col min="14" max="14" width="7.57421875" style="1" hidden="1" customWidth="1"/>
    <col min="15" max="126" width="7.140625" style="1" hidden="1" customWidth="1"/>
    <col min="127" max="129" width="0" style="0" hidden="1" customWidth="1"/>
    <col min="130" max="143" width="8.57421875" style="1" hidden="1" customWidth="1"/>
    <col min="144" max="145" width="7.140625" style="1" hidden="1" customWidth="1"/>
    <col min="146" max="146" width="8.57421875" style="1" hidden="1" customWidth="1"/>
    <col min="147" max="147" width="8.7109375" style="2" hidden="1" customWidth="1"/>
    <col min="148" max="148" width="6.140625" style="2" hidden="1" customWidth="1"/>
    <col min="149" max="149" width="8.00390625" style="2" hidden="1" customWidth="1"/>
    <col min="150" max="150" width="3.7109375" style="2" hidden="1" customWidth="1"/>
    <col min="151" max="151" width="9.140625" style="2" hidden="1" customWidth="1"/>
    <col min="152" max="152" width="10.00390625" style="1" hidden="1" customWidth="1"/>
    <col min="153" max="153" width="8.140625" style="1" hidden="1" customWidth="1"/>
    <col min="154" max="154" width="7.57421875" style="1" hidden="1" customWidth="1"/>
    <col min="155" max="155" width="9.57421875" style="1" hidden="1" customWidth="1"/>
    <col min="156" max="156" width="5.57421875" style="1" hidden="1" customWidth="1"/>
    <col min="157" max="158" width="5.421875" style="1" hidden="1" customWidth="1"/>
    <col min="159" max="204" width="3.7109375" style="1" hidden="1" customWidth="1"/>
    <col min="205" max="205" width="7.421875" style="1" hidden="1" customWidth="1"/>
    <col min="206" max="226" width="3.7109375" style="1" hidden="1" customWidth="1"/>
    <col min="227" max="227" width="5.421875" style="1" hidden="1" customWidth="1"/>
    <col min="228" max="228" width="5.7109375" style="1" hidden="1" customWidth="1"/>
    <col min="229" max="249" width="3.7109375" style="1" hidden="1" customWidth="1"/>
    <col min="250" max="250" width="5.00390625" style="1" hidden="1" customWidth="1"/>
    <col min="251" max="251" width="5.140625" style="1" hidden="1" customWidth="1"/>
    <col min="252" max="252" width="5.00390625" style="1" hidden="1" customWidth="1"/>
    <col min="253" max="253" width="7.00390625" style="1" hidden="1" customWidth="1"/>
    <col min="254" max="254" width="7.140625" style="1" hidden="1" customWidth="1"/>
    <col min="255" max="16384" width="9.140625" style="1" hidden="1" customWidth="1"/>
  </cols>
  <sheetData>
    <row r="1" spans="1:256" ht="40.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76"/>
      <c r="M1" s="7"/>
      <c r="N1" s="29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7"/>
      <c r="DX1" s="7"/>
      <c r="DY1" s="7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9"/>
      <c r="ER1" s="9"/>
      <c r="ES1" s="9"/>
      <c r="ET1" s="9"/>
      <c r="EU1" s="9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ht="172.5" customHeight="1">
      <c r="A2" s="90" t="s">
        <v>36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77"/>
      <c r="M2" s="7"/>
      <c r="N2" s="10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7"/>
      <c r="DX2" s="7"/>
      <c r="DY2" s="7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9"/>
      <c r="ER2" s="9"/>
      <c r="ES2" s="9"/>
      <c r="ET2" s="9"/>
      <c r="EU2" s="9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ht="38.25" customHeight="1">
      <c r="A3" s="91" t="s">
        <v>23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77"/>
      <c r="M3" s="7"/>
      <c r="N3" s="11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7"/>
      <c r="DX3" s="7"/>
      <c r="DY3" s="7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9"/>
      <c r="ER3" s="9"/>
      <c r="ES3" s="9"/>
      <c r="ET3" s="9"/>
      <c r="EU3" s="9"/>
      <c r="EV3" s="8"/>
      <c r="EW3" s="8"/>
      <c r="EX3" s="8"/>
      <c r="EY3" s="8"/>
      <c r="EZ3" s="8"/>
      <c r="FA3" s="8"/>
      <c r="FB3" s="8"/>
      <c r="FC3" s="12"/>
      <c r="FD3" s="12"/>
      <c r="FE3" s="12"/>
      <c r="FF3" s="13"/>
      <c r="FG3" s="13"/>
      <c r="FH3" s="13"/>
      <c r="FI3" s="13"/>
      <c r="FJ3" s="14"/>
      <c r="FK3" s="14"/>
      <c r="FL3" s="14"/>
      <c r="FM3" s="14"/>
      <c r="FN3" s="14"/>
      <c r="FO3" s="14" t="s">
        <v>12</v>
      </c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8"/>
      <c r="IV3" s="8"/>
    </row>
    <row r="4" spans="1:256" ht="37.5" customHeight="1">
      <c r="A4" s="78" t="s">
        <v>57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7"/>
      <c r="M4" s="7"/>
      <c r="N4" s="11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7"/>
      <c r="DX4" s="7"/>
      <c r="DY4" s="7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9"/>
      <c r="ER4" s="9"/>
      <c r="ES4" s="9"/>
      <c r="ET4" s="9"/>
      <c r="EU4" s="9"/>
      <c r="EV4" s="8"/>
      <c r="EW4" s="8"/>
      <c r="EX4" s="8"/>
      <c r="EY4" s="8"/>
      <c r="EZ4" s="8"/>
      <c r="FA4" s="8"/>
      <c r="FB4" s="8"/>
      <c r="FC4" s="14"/>
      <c r="FD4" s="14" t="s">
        <v>3</v>
      </c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 t="s">
        <v>4</v>
      </c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 t="s">
        <v>5</v>
      </c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 t="s">
        <v>6</v>
      </c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9"/>
      <c r="IR4" s="14"/>
      <c r="IS4" s="14"/>
      <c r="IT4" s="14"/>
      <c r="IU4" s="8"/>
      <c r="IV4" s="8"/>
    </row>
    <row r="5" spans="1:256" ht="42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17"/>
      <c r="M5" s="7"/>
      <c r="N5" s="1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7"/>
      <c r="DX5" s="7"/>
      <c r="DY5" s="7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9"/>
      <c r="ER5" s="9"/>
      <c r="ES5" s="9"/>
      <c r="ET5" s="9"/>
      <c r="EU5" s="9"/>
      <c r="EV5" s="8"/>
      <c r="EW5" s="8"/>
      <c r="EX5" s="8"/>
      <c r="EY5" s="8"/>
      <c r="EZ5" s="8"/>
      <c r="FA5" s="8"/>
      <c r="FB5" s="8"/>
      <c r="FC5" s="14">
        <v>1</v>
      </c>
      <c r="FD5" s="14">
        <v>2</v>
      </c>
      <c r="FE5" s="14">
        <v>3</v>
      </c>
      <c r="FF5" s="14">
        <v>4</v>
      </c>
      <c r="FG5" s="14">
        <v>5</v>
      </c>
      <c r="FH5" s="14">
        <v>6</v>
      </c>
      <c r="FI5" s="14">
        <v>7</v>
      </c>
      <c r="FJ5" s="14">
        <v>8</v>
      </c>
      <c r="FK5" s="14">
        <v>9</v>
      </c>
      <c r="FL5" s="14">
        <v>10</v>
      </c>
      <c r="FM5" s="14">
        <v>11</v>
      </c>
      <c r="FN5" s="14">
        <v>12</v>
      </c>
      <c r="FO5" s="14">
        <v>13</v>
      </c>
      <c r="FP5" s="14">
        <v>14</v>
      </c>
      <c r="FQ5" s="14">
        <v>15</v>
      </c>
      <c r="FR5" s="14">
        <v>16</v>
      </c>
      <c r="FS5" s="14">
        <v>17</v>
      </c>
      <c r="FT5" s="14">
        <v>18</v>
      </c>
      <c r="FU5" s="14">
        <v>19</v>
      </c>
      <c r="FV5" s="14">
        <v>20</v>
      </c>
      <c r="FW5" s="14">
        <v>21</v>
      </c>
      <c r="FX5" s="14" t="s">
        <v>1</v>
      </c>
      <c r="FY5" s="14" t="s">
        <v>15</v>
      </c>
      <c r="FZ5" s="14">
        <v>1</v>
      </c>
      <c r="GA5" s="14">
        <v>2</v>
      </c>
      <c r="GB5" s="14">
        <v>3</v>
      </c>
      <c r="GC5" s="14">
        <v>4</v>
      </c>
      <c r="GD5" s="14">
        <v>5</v>
      </c>
      <c r="GE5" s="14">
        <v>6</v>
      </c>
      <c r="GF5" s="14">
        <v>7</v>
      </c>
      <c r="GG5" s="14">
        <v>8</v>
      </c>
      <c r="GH5" s="14">
        <v>9</v>
      </c>
      <c r="GI5" s="14">
        <v>10</v>
      </c>
      <c r="GJ5" s="14">
        <v>11</v>
      </c>
      <c r="GK5" s="14">
        <v>12</v>
      </c>
      <c r="GL5" s="14">
        <v>13</v>
      </c>
      <c r="GM5" s="14">
        <v>14</v>
      </c>
      <c r="GN5" s="14">
        <v>15</v>
      </c>
      <c r="GO5" s="14">
        <v>16</v>
      </c>
      <c r="GP5" s="14">
        <v>17</v>
      </c>
      <c r="GQ5" s="14">
        <v>18</v>
      </c>
      <c r="GR5" s="14">
        <v>19</v>
      </c>
      <c r="GS5" s="14">
        <v>20</v>
      </c>
      <c r="GT5" s="14">
        <v>21</v>
      </c>
      <c r="GU5" s="14" t="s">
        <v>2</v>
      </c>
      <c r="GV5" s="14" t="s">
        <v>14</v>
      </c>
      <c r="GW5" s="14">
        <v>1</v>
      </c>
      <c r="GX5" s="14">
        <v>2</v>
      </c>
      <c r="GY5" s="14">
        <v>3</v>
      </c>
      <c r="GZ5" s="14">
        <v>4</v>
      </c>
      <c r="HA5" s="14">
        <v>5</v>
      </c>
      <c r="HB5" s="14">
        <v>6</v>
      </c>
      <c r="HC5" s="14">
        <v>7</v>
      </c>
      <c r="HD5" s="14">
        <v>8</v>
      </c>
      <c r="HE5" s="14">
        <v>9</v>
      </c>
      <c r="HF5" s="14">
        <v>10</v>
      </c>
      <c r="HG5" s="14">
        <v>11</v>
      </c>
      <c r="HH5" s="14">
        <v>12</v>
      </c>
      <c r="HI5" s="14">
        <v>13</v>
      </c>
      <c r="HJ5" s="14">
        <v>14</v>
      </c>
      <c r="HK5" s="14">
        <v>15</v>
      </c>
      <c r="HL5" s="14">
        <v>16</v>
      </c>
      <c r="HM5" s="14">
        <v>17</v>
      </c>
      <c r="HN5" s="14">
        <v>18</v>
      </c>
      <c r="HO5" s="14">
        <v>19</v>
      </c>
      <c r="HP5" s="14">
        <v>20</v>
      </c>
      <c r="HQ5" s="14">
        <v>21</v>
      </c>
      <c r="HR5" s="14" t="s">
        <v>1</v>
      </c>
      <c r="HS5" s="14" t="s">
        <v>13</v>
      </c>
      <c r="HT5" s="14">
        <v>1</v>
      </c>
      <c r="HU5" s="14">
        <v>2</v>
      </c>
      <c r="HV5" s="14">
        <v>3</v>
      </c>
      <c r="HW5" s="14">
        <v>4</v>
      </c>
      <c r="HX5" s="14">
        <v>5</v>
      </c>
      <c r="HY5" s="14">
        <v>6</v>
      </c>
      <c r="HZ5" s="14">
        <v>7</v>
      </c>
      <c r="IA5" s="14">
        <v>8</v>
      </c>
      <c r="IB5" s="14">
        <v>9</v>
      </c>
      <c r="IC5" s="14">
        <v>10</v>
      </c>
      <c r="ID5" s="14">
        <v>11</v>
      </c>
      <c r="IE5" s="14">
        <v>12</v>
      </c>
      <c r="IF5" s="14">
        <v>13</v>
      </c>
      <c r="IG5" s="14">
        <v>14</v>
      </c>
      <c r="IH5" s="14">
        <v>15</v>
      </c>
      <c r="II5" s="14">
        <v>16</v>
      </c>
      <c r="IJ5" s="14">
        <v>17</v>
      </c>
      <c r="IK5" s="14">
        <v>18</v>
      </c>
      <c r="IL5" s="14">
        <v>19</v>
      </c>
      <c r="IM5" s="14">
        <v>20</v>
      </c>
      <c r="IN5" s="14">
        <v>21</v>
      </c>
      <c r="IO5" s="14" t="s">
        <v>1</v>
      </c>
      <c r="IP5" s="14" t="s">
        <v>13</v>
      </c>
      <c r="IQ5" s="19">
        <f>COUNT(FC5:IP5)</f>
        <v>84</v>
      </c>
      <c r="IR5" s="14" t="s">
        <v>8</v>
      </c>
      <c r="IS5" s="14" t="s">
        <v>9</v>
      </c>
      <c r="IT5" s="20" t="s">
        <v>7</v>
      </c>
      <c r="IU5" s="8"/>
      <c r="IV5" s="8"/>
    </row>
    <row r="6" spans="1:256" ht="39" customHeight="1" thickBot="1">
      <c r="A6" s="15"/>
      <c r="B6" s="15"/>
      <c r="C6" s="15"/>
      <c r="D6" s="15"/>
      <c r="E6" s="15"/>
      <c r="F6" s="15"/>
      <c r="G6" s="92" t="s">
        <v>32</v>
      </c>
      <c r="H6" s="92"/>
      <c r="I6" s="92" t="s">
        <v>33</v>
      </c>
      <c r="J6" s="92"/>
      <c r="K6" s="16"/>
      <c r="L6" s="17"/>
      <c r="M6" s="7"/>
      <c r="N6" s="1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7"/>
      <c r="DX6" s="7"/>
      <c r="DY6" s="7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9"/>
      <c r="ER6" s="9"/>
      <c r="ES6" s="9"/>
      <c r="ET6" s="9"/>
      <c r="EU6" s="9"/>
      <c r="EV6" s="8"/>
      <c r="EW6" s="8"/>
      <c r="EX6" s="8"/>
      <c r="EY6" s="8"/>
      <c r="EZ6" s="8"/>
      <c r="FA6" s="8"/>
      <c r="FB6" s="8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9"/>
      <c r="IR6" s="14"/>
      <c r="IS6" s="14"/>
      <c r="IT6" s="20"/>
      <c r="IU6" s="8"/>
      <c r="IV6" s="8"/>
    </row>
    <row r="7" spans="1:256" ht="17.25" customHeight="1">
      <c r="A7" s="80" t="s">
        <v>18</v>
      </c>
      <c r="B7" s="80" t="s">
        <v>20</v>
      </c>
      <c r="C7" s="80" t="s">
        <v>27</v>
      </c>
      <c r="D7" s="80" t="s">
        <v>28</v>
      </c>
      <c r="E7" s="80" t="s">
        <v>29</v>
      </c>
      <c r="F7" s="82" t="s">
        <v>0</v>
      </c>
      <c r="G7" s="101" t="s">
        <v>26</v>
      </c>
      <c r="H7" s="93" t="s">
        <v>25</v>
      </c>
      <c r="I7" s="101" t="s">
        <v>26</v>
      </c>
      <c r="J7" s="93" t="s">
        <v>25</v>
      </c>
      <c r="K7" s="84" t="s">
        <v>22</v>
      </c>
      <c r="L7" s="86" t="s">
        <v>10</v>
      </c>
      <c r="M7" s="7"/>
      <c r="N7" s="21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7"/>
      <c r="DX7" s="7"/>
      <c r="DY7" s="7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9"/>
      <c r="ER7" s="9"/>
      <c r="ES7" s="9"/>
      <c r="ET7" s="9"/>
      <c r="EU7" s="9"/>
      <c r="EV7" s="8"/>
      <c r="EW7" s="8"/>
      <c r="EX7" s="8"/>
      <c r="EY7" s="9"/>
      <c r="EZ7" s="8"/>
      <c r="FA7" s="8"/>
      <c r="FB7" s="8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9"/>
      <c r="IR7" s="14"/>
      <c r="IS7" s="14"/>
      <c r="IT7" s="14"/>
      <c r="IU7" s="8"/>
      <c r="IV7" s="8"/>
    </row>
    <row r="8" spans="1:256" ht="9.75" customHeight="1">
      <c r="A8" s="81"/>
      <c r="B8" s="81"/>
      <c r="C8" s="89"/>
      <c r="D8" s="89"/>
      <c r="E8" s="89"/>
      <c r="F8" s="83"/>
      <c r="G8" s="102"/>
      <c r="H8" s="94"/>
      <c r="I8" s="102"/>
      <c r="J8" s="94"/>
      <c r="K8" s="85"/>
      <c r="L8" s="87"/>
      <c r="M8" s="7"/>
      <c r="N8" s="21"/>
      <c r="O8" s="8"/>
      <c r="P8" s="8" t="s">
        <v>3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 t="s">
        <v>4</v>
      </c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 t="s">
        <v>5</v>
      </c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 t="s">
        <v>6</v>
      </c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7"/>
      <c r="DX8" s="7"/>
      <c r="DY8" s="7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9"/>
      <c r="ER8" s="9">
        <v>1</v>
      </c>
      <c r="ES8" s="9">
        <v>2</v>
      </c>
      <c r="ET8" s="9"/>
      <c r="EU8" s="9"/>
      <c r="EV8" s="8"/>
      <c r="EW8" s="8"/>
      <c r="EX8" s="8"/>
      <c r="EY8" s="8"/>
      <c r="EZ8" s="8"/>
      <c r="FA8" s="8"/>
      <c r="FB8" s="8"/>
      <c r="FC8" s="12"/>
      <c r="FD8" s="12"/>
      <c r="FE8" s="12"/>
      <c r="FF8" s="13"/>
      <c r="FG8" s="13"/>
      <c r="FH8" s="13"/>
      <c r="FI8" s="13"/>
      <c r="FJ8" s="14"/>
      <c r="FK8" s="14"/>
      <c r="FL8" s="14"/>
      <c r="FM8" s="14"/>
      <c r="FN8" s="14"/>
      <c r="FO8" s="14" t="s">
        <v>12</v>
      </c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8"/>
      <c r="IV8" s="8"/>
    </row>
    <row r="9" spans="1:256" ht="35.25" customHeight="1" thickBot="1">
      <c r="A9" s="81"/>
      <c r="B9" s="81"/>
      <c r="C9" s="89"/>
      <c r="D9" s="89"/>
      <c r="E9" s="89"/>
      <c r="F9" s="83"/>
      <c r="G9" s="103"/>
      <c r="H9" s="95"/>
      <c r="I9" s="103"/>
      <c r="J9" s="95"/>
      <c r="K9" s="85"/>
      <c r="L9" s="88"/>
      <c r="M9" s="7"/>
      <c r="N9" s="22"/>
      <c r="O9" s="8">
        <v>1</v>
      </c>
      <c r="P9" s="8">
        <v>2</v>
      </c>
      <c r="Q9" s="8">
        <v>3</v>
      </c>
      <c r="R9" s="8">
        <v>4</v>
      </c>
      <c r="S9" s="8">
        <v>5</v>
      </c>
      <c r="T9" s="8">
        <v>6</v>
      </c>
      <c r="U9" s="8">
        <v>7</v>
      </c>
      <c r="V9" s="8">
        <v>8</v>
      </c>
      <c r="W9" s="8">
        <v>9</v>
      </c>
      <c r="X9" s="8">
        <v>10</v>
      </c>
      <c r="Y9" s="8">
        <v>11</v>
      </c>
      <c r="Z9" s="8">
        <v>12</v>
      </c>
      <c r="AA9" s="8">
        <v>13</v>
      </c>
      <c r="AB9" s="8">
        <v>14</v>
      </c>
      <c r="AC9" s="8">
        <v>15</v>
      </c>
      <c r="AD9" s="8">
        <v>16</v>
      </c>
      <c r="AE9" s="8">
        <v>17</v>
      </c>
      <c r="AF9" s="8">
        <v>18</v>
      </c>
      <c r="AG9" s="8">
        <v>19</v>
      </c>
      <c r="AH9" s="8">
        <v>20</v>
      </c>
      <c r="AI9" s="8">
        <v>21</v>
      </c>
      <c r="AJ9" s="8" t="s">
        <v>1</v>
      </c>
      <c r="AK9" s="8"/>
      <c r="AL9" s="8">
        <v>1</v>
      </c>
      <c r="AM9" s="8">
        <v>2</v>
      </c>
      <c r="AN9" s="8">
        <v>3</v>
      </c>
      <c r="AO9" s="8">
        <v>4</v>
      </c>
      <c r="AP9" s="8">
        <v>5</v>
      </c>
      <c r="AQ9" s="8">
        <v>6</v>
      </c>
      <c r="AR9" s="8">
        <v>7</v>
      </c>
      <c r="AS9" s="8">
        <v>8</v>
      </c>
      <c r="AT9" s="8">
        <v>9</v>
      </c>
      <c r="AU9" s="8">
        <v>10</v>
      </c>
      <c r="AV9" s="8">
        <v>11</v>
      </c>
      <c r="AW9" s="8">
        <v>12</v>
      </c>
      <c r="AX9" s="8">
        <v>13</v>
      </c>
      <c r="AY9" s="8">
        <v>14</v>
      </c>
      <c r="AZ9" s="8">
        <v>15</v>
      </c>
      <c r="BA9" s="8">
        <v>16</v>
      </c>
      <c r="BB9" s="8">
        <v>17</v>
      </c>
      <c r="BC9" s="8">
        <v>18</v>
      </c>
      <c r="BD9" s="8">
        <v>19</v>
      </c>
      <c r="BE9" s="8">
        <v>20</v>
      </c>
      <c r="BF9" s="8"/>
      <c r="BG9" s="8" t="s">
        <v>2</v>
      </c>
      <c r="BH9" s="8"/>
      <c r="BI9" s="8">
        <v>1</v>
      </c>
      <c r="BJ9" s="8">
        <v>2</v>
      </c>
      <c r="BK9" s="8">
        <v>3</v>
      </c>
      <c r="BL9" s="8">
        <v>4</v>
      </c>
      <c r="BM9" s="8">
        <v>5</v>
      </c>
      <c r="BN9" s="8">
        <v>6</v>
      </c>
      <c r="BO9" s="8">
        <v>7</v>
      </c>
      <c r="BP9" s="8">
        <v>8</v>
      </c>
      <c r="BQ9" s="8">
        <v>9</v>
      </c>
      <c r="BR9" s="8">
        <v>10</v>
      </c>
      <c r="BS9" s="8">
        <v>11</v>
      </c>
      <c r="BT9" s="8">
        <v>12</v>
      </c>
      <c r="BU9" s="8">
        <v>13</v>
      </c>
      <c r="BV9" s="8">
        <v>14</v>
      </c>
      <c r="BW9" s="8">
        <v>15</v>
      </c>
      <c r="BX9" s="8">
        <v>16</v>
      </c>
      <c r="BY9" s="8">
        <v>17</v>
      </c>
      <c r="BZ9" s="8">
        <v>18</v>
      </c>
      <c r="CA9" s="8">
        <v>19</v>
      </c>
      <c r="CB9" s="8">
        <v>20</v>
      </c>
      <c r="CC9" s="8">
        <v>21</v>
      </c>
      <c r="CD9" s="8">
        <v>22</v>
      </c>
      <c r="CE9" s="8">
        <v>23</v>
      </c>
      <c r="CF9" s="8">
        <v>24</v>
      </c>
      <c r="CG9" s="8">
        <v>25</v>
      </c>
      <c r="CH9" s="8">
        <v>26</v>
      </c>
      <c r="CI9" s="8">
        <v>27</v>
      </c>
      <c r="CJ9" s="8">
        <v>28</v>
      </c>
      <c r="CK9" s="8">
        <v>29</v>
      </c>
      <c r="CL9" s="8">
        <v>30</v>
      </c>
      <c r="CM9" s="8">
        <v>31</v>
      </c>
      <c r="CN9" s="8">
        <v>32</v>
      </c>
      <c r="CO9" s="8">
        <v>33</v>
      </c>
      <c r="CP9" s="8">
        <v>34</v>
      </c>
      <c r="CQ9" s="8">
        <v>35</v>
      </c>
      <c r="CR9" s="8">
        <v>36</v>
      </c>
      <c r="CS9" s="8">
        <v>37</v>
      </c>
      <c r="CT9" s="8">
        <v>38</v>
      </c>
      <c r="CU9" s="8">
        <v>39</v>
      </c>
      <c r="CV9" s="8">
        <v>40</v>
      </c>
      <c r="CW9" s="8"/>
      <c r="CX9" s="8"/>
      <c r="CY9" s="8"/>
      <c r="CZ9" s="8">
        <v>1</v>
      </c>
      <c r="DA9" s="8">
        <v>2</v>
      </c>
      <c r="DB9" s="8">
        <v>3</v>
      </c>
      <c r="DC9" s="8">
        <v>4</v>
      </c>
      <c r="DD9" s="8">
        <v>5</v>
      </c>
      <c r="DE9" s="8">
        <v>6</v>
      </c>
      <c r="DF9" s="8">
        <v>7</v>
      </c>
      <c r="DG9" s="8">
        <v>8</v>
      </c>
      <c r="DH9" s="8">
        <v>9</v>
      </c>
      <c r="DI9" s="8">
        <v>10</v>
      </c>
      <c r="DJ9" s="8">
        <v>11</v>
      </c>
      <c r="DK9" s="8">
        <v>12</v>
      </c>
      <c r="DL9" s="8">
        <v>13</v>
      </c>
      <c r="DM9" s="8">
        <v>14</v>
      </c>
      <c r="DN9" s="8">
        <v>15</v>
      </c>
      <c r="DO9" s="8">
        <v>16</v>
      </c>
      <c r="DP9" s="8">
        <v>17</v>
      </c>
      <c r="DQ9" s="8">
        <v>18</v>
      </c>
      <c r="DR9" s="8">
        <v>19</v>
      </c>
      <c r="DS9" s="8">
        <v>20</v>
      </c>
      <c r="DT9" s="8">
        <v>21</v>
      </c>
      <c r="DU9" s="8">
        <v>22</v>
      </c>
      <c r="DV9" s="8">
        <v>23</v>
      </c>
      <c r="DW9" s="8">
        <v>24</v>
      </c>
      <c r="DX9" s="8">
        <v>25</v>
      </c>
      <c r="DY9" s="8">
        <v>26</v>
      </c>
      <c r="DZ9" s="8">
        <v>27</v>
      </c>
      <c r="EA9" s="8">
        <v>28</v>
      </c>
      <c r="EB9" s="8">
        <v>29</v>
      </c>
      <c r="EC9" s="8">
        <v>30</v>
      </c>
      <c r="ED9" s="8">
        <v>31</v>
      </c>
      <c r="EE9" s="8">
        <v>32</v>
      </c>
      <c r="EF9" s="8">
        <v>33</v>
      </c>
      <c r="EG9" s="8">
        <v>34</v>
      </c>
      <c r="EH9" s="8">
        <v>35</v>
      </c>
      <c r="EI9" s="8">
        <v>36</v>
      </c>
      <c r="EJ9" s="8">
        <v>37</v>
      </c>
      <c r="EK9" s="8">
        <v>38</v>
      </c>
      <c r="EL9" s="8">
        <v>39</v>
      </c>
      <c r="EM9" s="8">
        <v>40</v>
      </c>
      <c r="EN9" s="8"/>
      <c r="EO9" s="8"/>
      <c r="EP9" s="8"/>
      <c r="EQ9" s="9"/>
      <c r="ER9" s="9"/>
      <c r="ES9" s="9"/>
      <c r="ET9" s="9"/>
      <c r="EU9" s="9" t="s">
        <v>11</v>
      </c>
      <c r="EV9" s="8" t="s">
        <v>8</v>
      </c>
      <c r="EW9" s="8" t="s">
        <v>9</v>
      </c>
      <c r="EX9" s="23" t="s">
        <v>7</v>
      </c>
      <c r="EY9" s="8"/>
      <c r="EZ9" s="8" t="s">
        <v>16</v>
      </c>
      <c r="FA9" s="8" t="s">
        <v>17</v>
      </c>
      <c r="FB9" s="8"/>
      <c r="FC9" s="14"/>
      <c r="FD9" s="14" t="s">
        <v>3</v>
      </c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 t="s">
        <v>4</v>
      </c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 t="s">
        <v>5</v>
      </c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 t="s">
        <v>6</v>
      </c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9"/>
      <c r="IR9" s="14"/>
      <c r="IS9" s="14"/>
      <c r="IT9" s="14"/>
      <c r="IU9" s="14"/>
      <c r="IV9" s="8"/>
    </row>
    <row r="10" spans="1:256" s="3" customFormat="1" ht="69">
      <c r="A10" s="96">
        <v>1</v>
      </c>
      <c r="B10" s="98" t="s">
        <v>44</v>
      </c>
      <c r="C10" s="104" t="s">
        <v>45</v>
      </c>
      <c r="D10" s="54" t="s">
        <v>38</v>
      </c>
      <c r="E10" s="57" t="s">
        <v>39</v>
      </c>
      <c r="F10" s="45">
        <v>230</v>
      </c>
      <c r="G10" s="71">
        <v>1</v>
      </c>
      <c r="H10" s="72">
        <v>45</v>
      </c>
      <c r="I10" s="71">
        <v>1</v>
      </c>
      <c r="J10" s="72">
        <v>45</v>
      </c>
      <c r="K10" s="107">
        <v>308</v>
      </c>
      <c r="L10" s="24" t="e">
        <f>#REF!+#REF!</f>
        <v>#REF!</v>
      </c>
      <c r="M10" s="25"/>
      <c r="N10" s="26"/>
      <c r="O10" s="25" t="e">
        <f>IF(#REF!=1,25,0)</f>
        <v>#REF!</v>
      </c>
      <c r="P10" s="25" t="e">
        <f>IF(#REF!=2,22,0)</f>
        <v>#REF!</v>
      </c>
      <c r="Q10" s="25" t="e">
        <f>IF(#REF!=3,20,0)</f>
        <v>#REF!</v>
      </c>
      <c r="R10" s="25" t="e">
        <f>IF(#REF!=4,18,0)</f>
        <v>#REF!</v>
      </c>
      <c r="S10" s="25" t="e">
        <f>IF(#REF!=5,16,0)</f>
        <v>#REF!</v>
      </c>
      <c r="T10" s="25" t="e">
        <f>IF(#REF!=6,15,0)</f>
        <v>#REF!</v>
      </c>
      <c r="U10" s="25" t="e">
        <f>IF(#REF!=7,14,0)</f>
        <v>#REF!</v>
      </c>
      <c r="V10" s="25" t="e">
        <f>IF(#REF!=8,13,0)</f>
        <v>#REF!</v>
      </c>
      <c r="W10" s="25" t="e">
        <f>IF(#REF!=9,12,0)</f>
        <v>#REF!</v>
      </c>
      <c r="X10" s="25" t="e">
        <f>IF(#REF!=10,11,0)</f>
        <v>#REF!</v>
      </c>
      <c r="Y10" s="25" t="e">
        <f>IF(#REF!=11,10,0)</f>
        <v>#REF!</v>
      </c>
      <c r="Z10" s="25" t="e">
        <f>IF(#REF!=12,9,0)</f>
        <v>#REF!</v>
      </c>
      <c r="AA10" s="25" t="e">
        <f>IF(#REF!=13,8,0)</f>
        <v>#REF!</v>
      </c>
      <c r="AB10" s="25" t="e">
        <f>IF(#REF!=14,7,0)</f>
        <v>#REF!</v>
      </c>
      <c r="AC10" s="25" t="e">
        <f>IF(#REF!=15,6,0)</f>
        <v>#REF!</v>
      </c>
      <c r="AD10" s="25" t="e">
        <f>IF(#REF!=16,5,0)</f>
        <v>#REF!</v>
      </c>
      <c r="AE10" s="25" t="e">
        <f>IF(#REF!=17,4,0)</f>
        <v>#REF!</v>
      </c>
      <c r="AF10" s="25" t="e">
        <f>IF(#REF!=18,3,0)</f>
        <v>#REF!</v>
      </c>
      <c r="AG10" s="25" t="e">
        <f>IF(#REF!=19,2,0)</f>
        <v>#REF!</v>
      </c>
      <c r="AH10" s="25" t="e">
        <f>IF(#REF!=20,1,0)</f>
        <v>#REF!</v>
      </c>
      <c r="AI10" s="25" t="e">
        <f>IF(#REF!&gt;20,0,0)</f>
        <v>#REF!</v>
      </c>
      <c r="AJ10" s="25" t="e">
        <f>IF(#REF!="сх",0,0)</f>
        <v>#REF!</v>
      </c>
      <c r="AK10" s="25" t="e">
        <f>SUM(O10:AI10)</f>
        <v>#REF!</v>
      </c>
      <c r="AL10" s="25" t="e">
        <f>IF(#REF!=1,25,0)</f>
        <v>#REF!</v>
      </c>
      <c r="AM10" s="25" t="e">
        <f>IF(#REF!=2,22,0)</f>
        <v>#REF!</v>
      </c>
      <c r="AN10" s="25" t="e">
        <f>IF(#REF!=3,20,0)</f>
        <v>#REF!</v>
      </c>
      <c r="AO10" s="25" t="e">
        <f>IF(#REF!=4,18,0)</f>
        <v>#REF!</v>
      </c>
      <c r="AP10" s="25" t="e">
        <f>IF(#REF!=5,16,0)</f>
        <v>#REF!</v>
      </c>
      <c r="AQ10" s="25" t="e">
        <f>IF(#REF!=6,15,0)</f>
        <v>#REF!</v>
      </c>
      <c r="AR10" s="25" t="e">
        <f>IF(#REF!=7,14,0)</f>
        <v>#REF!</v>
      </c>
      <c r="AS10" s="25" t="e">
        <f>IF(#REF!=8,13,0)</f>
        <v>#REF!</v>
      </c>
      <c r="AT10" s="25" t="e">
        <f>IF(#REF!=9,12,0)</f>
        <v>#REF!</v>
      </c>
      <c r="AU10" s="25" t="e">
        <f>IF(#REF!=10,11,0)</f>
        <v>#REF!</v>
      </c>
      <c r="AV10" s="25" t="e">
        <f>IF(#REF!=11,10,0)</f>
        <v>#REF!</v>
      </c>
      <c r="AW10" s="25" t="e">
        <f>IF(#REF!=12,9,0)</f>
        <v>#REF!</v>
      </c>
      <c r="AX10" s="25" t="e">
        <f>IF(#REF!=13,8,0)</f>
        <v>#REF!</v>
      </c>
      <c r="AY10" s="25" t="e">
        <f>IF(#REF!=14,7,0)</f>
        <v>#REF!</v>
      </c>
      <c r="AZ10" s="25" t="e">
        <f>IF(#REF!=15,6,0)</f>
        <v>#REF!</v>
      </c>
      <c r="BA10" s="25" t="e">
        <f>IF(#REF!=16,5,0)</f>
        <v>#REF!</v>
      </c>
      <c r="BB10" s="25" t="e">
        <f>IF(#REF!=17,4,0)</f>
        <v>#REF!</v>
      </c>
      <c r="BC10" s="25" t="e">
        <f>IF(#REF!=18,3,0)</f>
        <v>#REF!</v>
      </c>
      <c r="BD10" s="25" t="e">
        <f>IF(#REF!=19,2,0)</f>
        <v>#REF!</v>
      </c>
      <c r="BE10" s="25" t="e">
        <f>IF(#REF!=20,1,0)</f>
        <v>#REF!</v>
      </c>
      <c r="BF10" s="25" t="e">
        <f>IF(#REF!&gt;20,0,0)</f>
        <v>#REF!</v>
      </c>
      <c r="BG10" s="25" t="e">
        <f>IF(#REF!="сх",0,0)</f>
        <v>#REF!</v>
      </c>
      <c r="BH10" s="25" t="e">
        <f>SUM(AL10:BF10)</f>
        <v>#REF!</v>
      </c>
      <c r="BI10" s="25" t="e">
        <f>IF(#REF!=1,45,0)</f>
        <v>#REF!</v>
      </c>
      <c r="BJ10" s="25" t="e">
        <f>IF(#REF!=2,42,0)</f>
        <v>#REF!</v>
      </c>
      <c r="BK10" s="25" t="e">
        <f>IF(#REF!=3,40,0)</f>
        <v>#REF!</v>
      </c>
      <c r="BL10" s="25" t="e">
        <f>IF(#REF!=4,38,0)</f>
        <v>#REF!</v>
      </c>
      <c r="BM10" s="25" t="e">
        <f>IF(#REF!=5,36,0)</f>
        <v>#REF!</v>
      </c>
      <c r="BN10" s="25" t="e">
        <f>IF(#REF!=6,35,0)</f>
        <v>#REF!</v>
      </c>
      <c r="BO10" s="25" t="e">
        <f>IF(#REF!=7,34,0)</f>
        <v>#REF!</v>
      </c>
      <c r="BP10" s="25" t="e">
        <f>IF(#REF!=8,33,0)</f>
        <v>#REF!</v>
      </c>
      <c r="BQ10" s="25" t="e">
        <f>IF(#REF!=9,32,0)</f>
        <v>#REF!</v>
      </c>
      <c r="BR10" s="25" t="e">
        <f>IF(#REF!=10,31,0)</f>
        <v>#REF!</v>
      </c>
      <c r="BS10" s="25" t="e">
        <f>IF(#REF!=11,30,0)</f>
        <v>#REF!</v>
      </c>
      <c r="BT10" s="25" t="e">
        <f>IF(#REF!=12,29,0)</f>
        <v>#REF!</v>
      </c>
      <c r="BU10" s="25" t="e">
        <f>IF(#REF!=13,28,0)</f>
        <v>#REF!</v>
      </c>
      <c r="BV10" s="25" t="e">
        <f>IF(#REF!=14,27,0)</f>
        <v>#REF!</v>
      </c>
      <c r="BW10" s="25" t="e">
        <f>IF(#REF!=15,26,0)</f>
        <v>#REF!</v>
      </c>
      <c r="BX10" s="25" t="e">
        <f>IF(#REF!=16,25,0)</f>
        <v>#REF!</v>
      </c>
      <c r="BY10" s="25" t="e">
        <f>IF(#REF!=17,24,0)</f>
        <v>#REF!</v>
      </c>
      <c r="BZ10" s="25" t="e">
        <f>IF(#REF!=18,23,0)</f>
        <v>#REF!</v>
      </c>
      <c r="CA10" s="25" t="e">
        <f>IF(#REF!=19,22,0)</f>
        <v>#REF!</v>
      </c>
      <c r="CB10" s="25" t="e">
        <f>IF(#REF!=20,21,0)</f>
        <v>#REF!</v>
      </c>
      <c r="CC10" s="25" t="e">
        <f>IF(#REF!=21,20,0)</f>
        <v>#REF!</v>
      </c>
      <c r="CD10" s="25" t="e">
        <f>IF(#REF!=22,19,0)</f>
        <v>#REF!</v>
      </c>
      <c r="CE10" s="25" t="e">
        <f>IF(#REF!=23,18,0)</f>
        <v>#REF!</v>
      </c>
      <c r="CF10" s="25" t="e">
        <f>IF(#REF!=24,17,0)</f>
        <v>#REF!</v>
      </c>
      <c r="CG10" s="25" t="e">
        <f>IF(#REF!=25,16,0)</f>
        <v>#REF!</v>
      </c>
      <c r="CH10" s="25" t="e">
        <f>IF(#REF!=26,15,0)</f>
        <v>#REF!</v>
      </c>
      <c r="CI10" s="25" t="e">
        <f>IF(#REF!=27,14,0)</f>
        <v>#REF!</v>
      </c>
      <c r="CJ10" s="25" t="e">
        <f>IF(#REF!=28,13,0)</f>
        <v>#REF!</v>
      </c>
      <c r="CK10" s="25" t="e">
        <f>IF(#REF!=29,12,0)</f>
        <v>#REF!</v>
      </c>
      <c r="CL10" s="25" t="e">
        <f>IF(#REF!=30,11,0)</f>
        <v>#REF!</v>
      </c>
      <c r="CM10" s="25" t="e">
        <f>IF(#REF!=31,10,0)</f>
        <v>#REF!</v>
      </c>
      <c r="CN10" s="25" t="e">
        <f>IF(#REF!=32,9,0)</f>
        <v>#REF!</v>
      </c>
      <c r="CO10" s="25" t="e">
        <f>IF(#REF!=33,8,0)</f>
        <v>#REF!</v>
      </c>
      <c r="CP10" s="25" t="e">
        <f>IF(#REF!=34,7,0)</f>
        <v>#REF!</v>
      </c>
      <c r="CQ10" s="25" t="e">
        <f>IF(#REF!=35,6,0)</f>
        <v>#REF!</v>
      </c>
      <c r="CR10" s="25" t="e">
        <f>IF(#REF!=36,5,0)</f>
        <v>#REF!</v>
      </c>
      <c r="CS10" s="25" t="e">
        <f>IF(#REF!=37,4,0)</f>
        <v>#REF!</v>
      </c>
      <c r="CT10" s="25" t="e">
        <f>IF(#REF!=38,3,0)</f>
        <v>#REF!</v>
      </c>
      <c r="CU10" s="25" t="e">
        <f>IF(#REF!=39,2,0)</f>
        <v>#REF!</v>
      </c>
      <c r="CV10" s="25" t="e">
        <f>IF(#REF!=40,1,0)</f>
        <v>#REF!</v>
      </c>
      <c r="CW10" s="25" t="e">
        <f>IF(#REF!&gt;20,0,0)</f>
        <v>#REF!</v>
      </c>
      <c r="CX10" s="25" t="e">
        <f>IF(#REF!="сх",0,0)</f>
        <v>#REF!</v>
      </c>
      <c r="CY10" s="25" t="e">
        <f>SUM(BI10:CX10)</f>
        <v>#REF!</v>
      </c>
      <c r="CZ10" s="25" t="e">
        <f>IF(#REF!=1,45,0)</f>
        <v>#REF!</v>
      </c>
      <c r="DA10" s="25" t="e">
        <f>IF(#REF!=2,42,0)</f>
        <v>#REF!</v>
      </c>
      <c r="DB10" s="25" t="e">
        <f>IF(#REF!=3,40,0)</f>
        <v>#REF!</v>
      </c>
      <c r="DC10" s="25" t="e">
        <f>IF(#REF!=4,38,0)</f>
        <v>#REF!</v>
      </c>
      <c r="DD10" s="25" t="e">
        <f>IF(#REF!=5,36,0)</f>
        <v>#REF!</v>
      </c>
      <c r="DE10" s="25" t="e">
        <f>IF(#REF!=6,35,0)</f>
        <v>#REF!</v>
      </c>
      <c r="DF10" s="25" t="e">
        <f>IF(#REF!=7,34,0)</f>
        <v>#REF!</v>
      </c>
      <c r="DG10" s="25" t="e">
        <f>IF(#REF!=8,33,0)</f>
        <v>#REF!</v>
      </c>
      <c r="DH10" s="25" t="e">
        <f>IF(#REF!=9,32,0)</f>
        <v>#REF!</v>
      </c>
      <c r="DI10" s="25" t="e">
        <f>IF(#REF!=10,31,0)</f>
        <v>#REF!</v>
      </c>
      <c r="DJ10" s="25" t="e">
        <f>IF(#REF!=11,30,0)</f>
        <v>#REF!</v>
      </c>
      <c r="DK10" s="25" t="e">
        <f>IF(#REF!=12,29,0)</f>
        <v>#REF!</v>
      </c>
      <c r="DL10" s="25" t="e">
        <f>IF(#REF!=13,28,0)</f>
        <v>#REF!</v>
      </c>
      <c r="DM10" s="25" t="e">
        <f>IF(#REF!=14,27,0)</f>
        <v>#REF!</v>
      </c>
      <c r="DN10" s="25" t="e">
        <f>IF(#REF!=15,26,0)</f>
        <v>#REF!</v>
      </c>
      <c r="DO10" s="25" t="e">
        <f>IF(#REF!=16,25,0)</f>
        <v>#REF!</v>
      </c>
      <c r="DP10" s="25" t="e">
        <f>IF(#REF!=17,24,0)</f>
        <v>#REF!</v>
      </c>
      <c r="DQ10" s="25" t="e">
        <f>IF(#REF!=18,23,0)</f>
        <v>#REF!</v>
      </c>
      <c r="DR10" s="25" t="e">
        <f>IF(#REF!=19,22,0)</f>
        <v>#REF!</v>
      </c>
      <c r="DS10" s="25" t="e">
        <f>IF(#REF!=20,21,0)</f>
        <v>#REF!</v>
      </c>
      <c r="DT10" s="25" t="e">
        <f>IF(#REF!=21,20,0)</f>
        <v>#REF!</v>
      </c>
      <c r="DU10" s="25" t="e">
        <f>IF(#REF!=22,19,0)</f>
        <v>#REF!</v>
      </c>
      <c r="DV10" s="25" t="e">
        <f>IF(#REF!=23,18,0)</f>
        <v>#REF!</v>
      </c>
      <c r="DW10" s="25" t="e">
        <f>IF(#REF!=24,17,0)</f>
        <v>#REF!</v>
      </c>
      <c r="DX10" s="25" t="e">
        <f>IF(#REF!=25,16,0)</f>
        <v>#REF!</v>
      </c>
      <c r="DY10" s="25" t="e">
        <f>IF(#REF!=26,15,0)</f>
        <v>#REF!</v>
      </c>
      <c r="DZ10" s="25" t="e">
        <f>IF(#REF!=27,14,0)</f>
        <v>#REF!</v>
      </c>
      <c r="EA10" s="25" t="e">
        <f>IF(#REF!=28,13,0)</f>
        <v>#REF!</v>
      </c>
      <c r="EB10" s="25" t="e">
        <f>IF(#REF!=29,12,0)</f>
        <v>#REF!</v>
      </c>
      <c r="EC10" s="25" t="e">
        <f>IF(#REF!=30,11,0)</f>
        <v>#REF!</v>
      </c>
      <c r="ED10" s="25" t="e">
        <f>IF(#REF!=31,10,0)</f>
        <v>#REF!</v>
      </c>
      <c r="EE10" s="25" t="e">
        <f>IF(#REF!=32,9,0)</f>
        <v>#REF!</v>
      </c>
      <c r="EF10" s="25" t="e">
        <f>IF(#REF!=33,8,0)</f>
        <v>#REF!</v>
      </c>
      <c r="EG10" s="25" t="e">
        <f>IF(#REF!=34,7,0)</f>
        <v>#REF!</v>
      </c>
      <c r="EH10" s="25" t="e">
        <f>IF(#REF!=35,6,0)</f>
        <v>#REF!</v>
      </c>
      <c r="EI10" s="25" t="e">
        <f>IF(#REF!=36,5,0)</f>
        <v>#REF!</v>
      </c>
      <c r="EJ10" s="25" t="e">
        <f>IF(#REF!=37,4,0)</f>
        <v>#REF!</v>
      </c>
      <c r="EK10" s="25" t="e">
        <f>IF(#REF!=38,3,0)</f>
        <v>#REF!</v>
      </c>
      <c r="EL10" s="25" t="e">
        <f>IF(#REF!=39,2,0)</f>
        <v>#REF!</v>
      </c>
      <c r="EM10" s="25" t="e">
        <f>IF(#REF!=40,1,0)</f>
        <v>#REF!</v>
      </c>
      <c r="EN10" s="25" t="e">
        <f>IF(#REF!&gt;20,0,0)</f>
        <v>#REF!</v>
      </c>
      <c r="EO10" s="25" t="e">
        <f>IF(#REF!="сх",0,0)</f>
        <v>#REF!</v>
      </c>
      <c r="EP10" s="25" t="e">
        <f>SUM(CZ10:EO10)</f>
        <v>#REF!</v>
      </c>
      <c r="EQ10" s="25"/>
      <c r="ER10" s="25" t="e">
        <f>IF(#REF!="сх","ноль",IF(#REF!&gt;0,#REF!,"Ноль"))</f>
        <v>#REF!</v>
      </c>
      <c r="ES10" s="25" t="e">
        <f>IF(#REF!="сх","ноль",IF(#REF!&gt;0,#REF!,"Ноль"))</f>
        <v>#REF!</v>
      </c>
      <c r="ET10" s="25"/>
      <c r="EU10" s="25" t="e">
        <f>MIN(ER10,ES10)</f>
        <v>#REF!</v>
      </c>
      <c r="EV10" s="25" t="e">
        <f>IF(K10=#REF!,IF(#REF!&lt;#REF!,#REF!,EZ10),#REF!)</f>
        <v>#REF!</v>
      </c>
      <c r="EW10" s="25" t="e">
        <f>IF(K10=#REF!,IF(#REF!&lt;#REF!,0,1))</f>
        <v>#REF!</v>
      </c>
      <c r="EX10" s="25" t="e">
        <f>IF(AND(EU10&gt;=21,EU10&lt;&gt;0),EU10,IF(K10&lt;#REF!,"СТОП",EV10+EW10))</f>
        <v>#REF!</v>
      </c>
      <c r="EY10" s="25"/>
      <c r="EZ10" s="25">
        <v>15</v>
      </c>
      <c r="FA10" s="25">
        <v>16</v>
      </c>
      <c r="FB10" s="25"/>
      <c r="FC10" s="27" t="e">
        <f>IF(#REF!=1,25,0)</f>
        <v>#REF!</v>
      </c>
      <c r="FD10" s="27" t="e">
        <f>IF(#REF!=2,22,0)</f>
        <v>#REF!</v>
      </c>
      <c r="FE10" s="27" t="e">
        <f>IF(#REF!=3,20,0)</f>
        <v>#REF!</v>
      </c>
      <c r="FF10" s="27" t="e">
        <f>IF(#REF!=4,18,0)</f>
        <v>#REF!</v>
      </c>
      <c r="FG10" s="27" t="e">
        <f>IF(#REF!=5,16,0)</f>
        <v>#REF!</v>
      </c>
      <c r="FH10" s="27" t="e">
        <f>IF(#REF!=6,15,0)</f>
        <v>#REF!</v>
      </c>
      <c r="FI10" s="27" t="e">
        <f>IF(#REF!=7,14,0)</f>
        <v>#REF!</v>
      </c>
      <c r="FJ10" s="27" t="e">
        <f>IF(#REF!=8,13,0)</f>
        <v>#REF!</v>
      </c>
      <c r="FK10" s="27" t="e">
        <f>IF(#REF!=9,12,0)</f>
        <v>#REF!</v>
      </c>
      <c r="FL10" s="27" t="e">
        <f>IF(#REF!=10,11,0)</f>
        <v>#REF!</v>
      </c>
      <c r="FM10" s="27" t="e">
        <f>IF(#REF!=11,10,0)</f>
        <v>#REF!</v>
      </c>
      <c r="FN10" s="27" t="e">
        <f>IF(#REF!=12,9,0)</f>
        <v>#REF!</v>
      </c>
      <c r="FO10" s="27" t="e">
        <f>IF(#REF!=13,8,0)</f>
        <v>#REF!</v>
      </c>
      <c r="FP10" s="27" t="e">
        <f>IF(#REF!=14,7,0)</f>
        <v>#REF!</v>
      </c>
      <c r="FQ10" s="27" t="e">
        <f>IF(#REF!=15,6,0)</f>
        <v>#REF!</v>
      </c>
      <c r="FR10" s="27" t="e">
        <f>IF(#REF!=16,5,0)</f>
        <v>#REF!</v>
      </c>
      <c r="FS10" s="27" t="e">
        <f>IF(#REF!=17,4,0)</f>
        <v>#REF!</v>
      </c>
      <c r="FT10" s="27" t="e">
        <f>IF(#REF!=18,3,0)</f>
        <v>#REF!</v>
      </c>
      <c r="FU10" s="27" t="e">
        <f>IF(#REF!=19,2,0)</f>
        <v>#REF!</v>
      </c>
      <c r="FV10" s="27" t="e">
        <f>IF(#REF!=20,1,0)</f>
        <v>#REF!</v>
      </c>
      <c r="FW10" s="27" t="e">
        <f>IF(#REF!&gt;20,0,0)</f>
        <v>#REF!</v>
      </c>
      <c r="FX10" s="27" t="e">
        <f>IF(#REF!="сх",0,0)</f>
        <v>#REF!</v>
      </c>
      <c r="FY10" s="27" t="e">
        <f>SUM(FC10:FX10)</f>
        <v>#REF!</v>
      </c>
      <c r="FZ10" s="27" t="e">
        <f>IF(#REF!=1,25,0)</f>
        <v>#REF!</v>
      </c>
      <c r="GA10" s="27" t="e">
        <f>IF(#REF!=2,22,0)</f>
        <v>#REF!</v>
      </c>
      <c r="GB10" s="27" t="e">
        <f>IF(#REF!=3,20,0)</f>
        <v>#REF!</v>
      </c>
      <c r="GC10" s="27" t="e">
        <f>IF(#REF!=4,18,0)</f>
        <v>#REF!</v>
      </c>
      <c r="GD10" s="27" t="e">
        <f>IF(#REF!=5,16,0)</f>
        <v>#REF!</v>
      </c>
      <c r="GE10" s="27" t="e">
        <f>IF(#REF!=6,15,0)</f>
        <v>#REF!</v>
      </c>
      <c r="GF10" s="27" t="e">
        <f>IF(#REF!=7,14,0)</f>
        <v>#REF!</v>
      </c>
      <c r="GG10" s="27" t="e">
        <f>IF(#REF!=8,13,0)</f>
        <v>#REF!</v>
      </c>
      <c r="GH10" s="27" t="e">
        <f>IF(#REF!=9,12,0)</f>
        <v>#REF!</v>
      </c>
      <c r="GI10" s="27" t="e">
        <f>IF(#REF!=10,11,0)</f>
        <v>#REF!</v>
      </c>
      <c r="GJ10" s="27" t="e">
        <f>IF(#REF!=11,10,0)</f>
        <v>#REF!</v>
      </c>
      <c r="GK10" s="27" t="e">
        <f>IF(#REF!=12,9,0)</f>
        <v>#REF!</v>
      </c>
      <c r="GL10" s="27" t="e">
        <f>IF(#REF!=13,8,0)</f>
        <v>#REF!</v>
      </c>
      <c r="GM10" s="27" t="e">
        <f>IF(#REF!=14,7,0)</f>
        <v>#REF!</v>
      </c>
      <c r="GN10" s="27" t="e">
        <f>IF(#REF!=15,6,0)</f>
        <v>#REF!</v>
      </c>
      <c r="GO10" s="27" t="e">
        <f>IF(#REF!=16,5,0)</f>
        <v>#REF!</v>
      </c>
      <c r="GP10" s="27" t="e">
        <f>IF(#REF!=17,4,0)</f>
        <v>#REF!</v>
      </c>
      <c r="GQ10" s="27" t="e">
        <f>IF(#REF!=18,3,0)</f>
        <v>#REF!</v>
      </c>
      <c r="GR10" s="27" t="e">
        <f>IF(#REF!=19,2,0)</f>
        <v>#REF!</v>
      </c>
      <c r="GS10" s="27" t="e">
        <f>IF(#REF!=20,1,0)</f>
        <v>#REF!</v>
      </c>
      <c r="GT10" s="27" t="e">
        <f>IF(#REF!&gt;20,0,0)</f>
        <v>#REF!</v>
      </c>
      <c r="GU10" s="27" t="e">
        <f>IF(#REF!="сх",0,0)</f>
        <v>#REF!</v>
      </c>
      <c r="GV10" s="27" t="e">
        <f>SUM(FZ10:GU10)</f>
        <v>#REF!</v>
      </c>
      <c r="GW10" s="27" t="e">
        <f>IF(#REF!=1,100,0)</f>
        <v>#REF!</v>
      </c>
      <c r="GX10" s="27" t="e">
        <f>IF(#REF!=2,98,0)</f>
        <v>#REF!</v>
      </c>
      <c r="GY10" s="27" t="e">
        <f>IF(#REF!=3,95,0)</f>
        <v>#REF!</v>
      </c>
      <c r="GZ10" s="27" t="e">
        <f>IF(#REF!=4,93,0)</f>
        <v>#REF!</v>
      </c>
      <c r="HA10" s="27" t="e">
        <f>IF(#REF!=5,90,0)</f>
        <v>#REF!</v>
      </c>
      <c r="HB10" s="27" t="e">
        <f>IF(#REF!=6,88,0)</f>
        <v>#REF!</v>
      </c>
      <c r="HC10" s="27" t="e">
        <f>IF(#REF!=7,85,0)</f>
        <v>#REF!</v>
      </c>
      <c r="HD10" s="27" t="e">
        <f>IF(#REF!=8,83,0)</f>
        <v>#REF!</v>
      </c>
      <c r="HE10" s="27" t="e">
        <f>IF(#REF!=9,80,0)</f>
        <v>#REF!</v>
      </c>
      <c r="HF10" s="27" t="e">
        <f>IF(#REF!=10,78,0)</f>
        <v>#REF!</v>
      </c>
      <c r="HG10" s="27" t="e">
        <f>IF(#REF!=11,75,0)</f>
        <v>#REF!</v>
      </c>
      <c r="HH10" s="27" t="e">
        <f>IF(#REF!=12,73,0)</f>
        <v>#REF!</v>
      </c>
      <c r="HI10" s="27" t="e">
        <f>IF(#REF!=13,70,0)</f>
        <v>#REF!</v>
      </c>
      <c r="HJ10" s="27" t="e">
        <f>IF(#REF!=14,68,0)</f>
        <v>#REF!</v>
      </c>
      <c r="HK10" s="27" t="e">
        <f>IF(#REF!=15,65,0)</f>
        <v>#REF!</v>
      </c>
      <c r="HL10" s="27" t="e">
        <f>IF(#REF!=16,63,0)</f>
        <v>#REF!</v>
      </c>
      <c r="HM10" s="27" t="e">
        <f>IF(#REF!=17,60,0)</f>
        <v>#REF!</v>
      </c>
      <c r="HN10" s="27" t="e">
        <f>IF(#REF!=18,58,0)</f>
        <v>#REF!</v>
      </c>
      <c r="HO10" s="27" t="e">
        <f>IF(#REF!=19,55,0)</f>
        <v>#REF!</v>
      </c>
      <c r="HP10" s="27" t="e">
        <f>IF(#REF!=20,53,0)</f>
        <v>#REF!</v>
      </c>
      <c r="HQ10" s="27" t="e">
        <f>IF(#REF!&gt;20,0,0)</f>
        <v>#REF!</v>
      </c>
      <c r="HR10" s="27" t="e">
        <f>IF(#REF!="сх",0,0)</f>
        <v>#REF!</v>
      </c>
      <c r="HS10" s="27" t="e">
        <f>SUM(GW10:HR10)</f>
        <v>#REF!</v>
      </c>
      <c r="HT10" s="27" t="e">
        <f>IF(#REF!=1,100,0)</f>
        <v>#REF!</v>
      </c>
      <c r="HU10" s="27" t="e">
        <f>IF(#REF!=2,98,0)</f>
        <v>#REF!</v>
      </c>
      <c r="HV10" s="27" t="e">
        <f>IF(#REF!=3,95,0)</f>
        <v>#REF!</v>
      </c>
      <c r="HW10" s="27" t="e">
        <f>IF(#REF!=4,93,0)</f>
        <v>#REF!</v>
      </c>
      <c r="HX10" s="27" t="e">
        <f>IF(#REF!=5,90,0)</f>
        <v>#REF!</v>
      </c>
      <c r="HY10" s="27" t="e">
        <f>IF(#REF!=6,88,0)</f>
        <v>#REF!</v>
      </c>
      <c r="HZ10" s="27" t="e">
        <f>IF(#REF!=7,85,0)</f>
        <v>#REF!</v>
      </c>
      <c r="IA10" s="27" t="e">
        <f>IF(#REF!=8,83,0)</f>
        <v>#REF!</v>
      </c>
      <c r="IB10" s="27" t="e">
        <f>IF(#REF!=9,80,0)</f>
        <v>#REF!</v>
      </c>
      <c r="IC10" s="27" t="e">
        <f>IF(#REF!=10,78,0)</f>
        <v>#REF!</v>
      </c>
      <c r="ID10" s="27" t="e">
        <f>IF(#REF!=11,75,0)</f>
        <v>#REF!</v>
      </c>
      <c r="IE10" s="27" t="e">
        <f>IF(#REF!=12,73,0)</f>
        <v>#REF!</v>
      </c>
      <c r="IF10" s="27" t="e">
        <f>IF(#REF!=13,70,0)</f>
        <v>#REF!</v>
      </c>
      <c r="IG10" s="27" t="e">
        <f>IF(#REF!=14,68,0)</f>
        <v>#REF!</v>
      </c>
      <c r="IH10" s="27" t="e">
        <f>IF(#REF!=15,65,0)</f>
        <v>#REF!</v>
      </c>
      <c r="II10" s="27" t="e">
        <f>IF(#REF!=16,63,0)</f>
        <v>#REF!</v>
      </c>
      <c r="IJ10" s="27" t="e">
        <f>IF(#REF!=17,60,0)</f>
        <v>#REF!</v>
      </c>
      <c r="IK10" s="27" t="e">
        <f>IF(#REF!=18,58,0)</f>
        <v>#REF!</v>
      </c>
      <c r="IL10" s="27" t="e">
        <f>IF(#REF!=19,55,0)</f>
        <v>#REF!</v>
      </c>
      <c r="IM10" s="27" t="e">
        <f>IF(#REF!=20,53,0)</f>
        <v>#REF!</v>
      </c>
      <c r="IN10" s="27" t="e">
        <f>IF(#REF!&gt;20,0,0)</f>
        <v>#REF!</v>
      </c>
      <c r="IO10" s="27" t="e">
        <f>IF(#REF!="сх",0,0)</f>
        <v>#REF!</v>
      </c>
      <c r="IP10" s="27" t="e">
        <f>SUM(HT10:IO10)</f>
        <v>#REF!</v>
      </c>
      <c r="IQ10" s="25"/>
      <c r="IR10" s="25"/>
      <c r="IS10" s="25"/>
      <c r="IT10" s="25"/>
      <c r="IU10" s="25"/>
      <c r="IV10" s="25"/>
    </row>
    <row r="11" spans="1:256" s="3" customFormat="1" ht="69">
      <c r="A11" s="97"/>
      <c r="B11" s="99"/>
      <c r="C11" s="105"/>
      <c r="D11" s="55" t="s">
        <v>46</v>
      </c>
      <c r="E11" s="58" t="s">
        <v>39</v>
      </c>
      <c r="F11" s="60">
        <v>63</v>
      </c>
      <c r="G11" s="62">
        <v>7</v>
      </c>
      <c r="H11" s="60">
        <v>34</v>
      </c>
      <c r="I11" s="62">
        <v>8</v>
      </c>
      <c r="J11" s="60">
        <v>33</v>
      </c>
      <c r="K11" s="108"/>
      <c r="L11" s="24"/>
      <c r="M11" s="25"/>
      <c r="N11" s="26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5"/>
      <c r="IR11" s="25"/>
      <c r="IS11" s="25"/>
      <c r="IT11" s="25"/>
      <c r="IU11" s="25"/>
      <c r="IV11" s="25"/>
    </row>
    <row r="12" spans="1:256" s="3" customFormat="1" ht="69">
      <c r="A12" s="97"/>
      <c r="B12" s="99"/>
      <c r="C12" s="105"/>
      <c r="D12" s="55" t="s">
        <v>47</v>
      </c>
      <c r="E12" s="58" t="s">
        <v>39</v>
      </c>
      <c r="F12" s="60">
        <v>231</v>
      </c>
      <c r="G12" s="62">
        <v>8</v>
      </c>
      <c r="H12" s="60">
        <v>33</v>
      </c>
      <c r="I12" s="62">
        <v>6</v>
      </c>
      <c r="J12" s="60">
        <v>35</v>
      </c>
      <c r="K12" s="108"/>
      <c r="L12" s="24" t="e">
        <f>#REF!+#REF!</f>
        <v>#REF!</v>
      </c>
      <c r="M12" s="25"/>
      <c r="N12" s="26"/>
      <c r="O12" s="25" t="e">
        <f>IF(#REF!=1,25,0)</f>
        <v>#REF!</v>
      </c>
      <c r="P12" s="25" t="e">
        <f>IF(#REF!=2,22,0)</f>
        <v>#REF!</v>
      </c>
      <c r="Q12" s="25" t="e">
        <f>IF(#REF!=3,20,0)</f>
        <v>#REF!</v>
      </c>
      <c r="R12" s="25" t="e">
        <f>IF(#REF!=4,18,0)</f>
        <v>#REF!</v>
      </c>
      <c r="S12" s="25" t="e">
        <f>IF(#REF!=5,16,0)</f>
        <v>#REF!</v>
      </c>
      <c r="T12" s="25" t="e">
        <f>IF(#REF!=6,15,0)</f>
        <v>#REF!</v>
      </c>
      <c r="U12" s="25" t="e">
        <f>IF(#REF!=7,14,0)</f>
        <v>#REF!</v>
      </c>
      <c r="V12" s="25" t="e">
        <f>IF(#REF!=8,13,0)</f>
        <v>#REF!</v>
      </c>
      <c r="W12" s="25" t="e">
        <f>IF(#REF!=9,12,0)</f>
        <v>#REF!</v>
      </c>
      <c r="X12" s="25" t="e">
        <f>IF(#REF!=10,11,0)</f>
        <v>#REF!</v>
      </c>
      <c r="Y12" s="25" t="e">
        <f>IF(#REF!=11,10,0)</f>
        <v>#REF!</v>
      </c>
      <c r="Z12" s="25" t="e">
        <f>IF(#REF!=12,9,0)</f>
        <v>#REF!</v>
      </c>
      <c r="AA12" s="25" t="e">
        <f>IF(#REF!=13,8,0)</f>
        <v>#REF!</v>
      </c>
      <c r="AB12" s="25" t="e">
        <f>IF(#REF!=14,7,0)</f>
        <v>#REF!</v>
      </c>
      <c r="AC12" s="25" t="e">
        <f>IF(#REF!=15,6,0)</f>
        <v>#REF!</v>
      </c>
      <c r="AD12" s="25" t="e">
        <f>IF(#REF!=16,5,0)</f>
        <v>#REF!</v>
      </c>
      <c r="AE12" s="25" t="e">
        <f>IF(#REF!=17,4,0)</f>
        <v>#REF!</v>
      </c>
      <c r="AF12" s="25" t="e">
        <f>IF(#REF!=18,3,0)</f>
        <v>#REF!</v>
      </c>
      <c r="AG12" s="25" t="e">
        <f>IF(#REF!=19,2,0)</f>
        <v>#REF!</v>
      </c>
      <c r="AH12" s="25" t="e">
        <f>IF(#REF!=20,1,0)</f>
        <v>#REF!</v>
      </c>
      <c r="AI12" s="25" t="e">
        <f>IF(#REF!&gt;20,0,0)</f>
        <v>#REF!</v>
      </c>
      <c r="AJ12" s="25" t="e">
        <f>IF(#REF!="сх",0,0)</f>
        <v>#REF!</v>
      </c>
      <c r="AK12" s="25" t="e">
        <f>SUM(O12:AI12)</f>
        <v>#REF!</v>
      </c>
      <c r="AL12" s="25" t="e">
        <f>IF(#REF!=1,25,0)</f>
        <v>#REF!</v>
      </c>
      <c r="AM12" s="25" t="e">
        <f>IF(#REF!=2,22,0)</f>
        <v>#REF!</v>
      </c>
      <c r="AN12" s="25" t="e">
        <f>IF(#REF!=3,20,0)</f>
        <v>#REF!</v>
      </c>
      <c r="AO12" s="25" t="e">
        <f>IF(#REF!=4,18,0)</f>
        <v>#REF!</v>
      </c>
      <c r="AP12" s="25" t="e">
        <f>IF(#REF!=5,16,0)</f>
        <v>#REF!</v>
      </c>
      <c r="AQ12" s="25" t="e">
        <f>IF(#REF!=6,15,0)</f>
        <v>#REF!</v>
      </c>
      <c r="AR12" s="25" t="e">
        <f>IF(#REF!=7,14,0)</f>
        <v>#REF!</v>
      </c>
      <c r="AS12" s="25" t="e">
        <f>IF(#REF!=8,13,0)</f>
        <v>#REF!</v>
      </c>
      <c r="AT12" s="25" t="e">
        <f>IF(#REF!=9,12,0)</f>
        <v>#REF!</v>
      </c>
      <c r="AU12" s="25" t="e">
        <f>IF(#REF!=10,11,0)</f>
        <v>#REF!</v>
      </c>
      <c r="AV12" s="25" t="e">
        <f>IF(#REF!=11,10,0)</f>
        <v>#REF!</v>
      </c>
      <c r="AW12" s="25" t="e">
        <f>IF(#REF!=12,9,0)</f>
        <v>#REF!</v>
      </c>
      <c r="AX12" s="25" t="e">
        <f>IF(#REF!=13,8,0)</f>
        <v>#REF!</v>
      </c>
      <c r="AY12" s="25" t="e">
        <f>IF(#REF!=14,7,0)</f>
        <v>#REF!</v>
      </c>
      <c r="AZ12" s="25" t="e">
        <f>IF(#REF!=15,6,0)</f>
        <v>#REF!</v>
      </c>
      <c r="BA12" s="25" t="e">
        <f>IF(#REF!=16,5,0)</f>
        <v>#REF!</v>
      </c>
      <c r="BB12" s="25" t="e">
        <f>IF(#REF!=17,4,0)</f>
        <v>#REF!</v>
      </c>
      <c r="BC12" s="25" t="e">
        <f>IF(#REF!=18,3,0)</f>
        <v>#REF!</v>
      </c>
      <c r="BD12" s="25" t="e">
        <f>IF(#REF!=19,2,0)</f>
        <v>#REF!</v>
      </c>
      <c r="BE12" s="25" t="e">
        <f>IF(#REF!=20,1,0)</f>
        <v>#REF!</v>
      </c>
      <c r="BF12" s="25" t="e">
        <f>IF(#REF!&gt;20,0,0)</f>
        <v>#REF!</v>
      </c>
      <c r="BG12" s="25" t="e">
        <f>IF(#REF!="сх",0,0)</f>
        <v>#REF!</v>
      </c>
      <c r="BH12" s="25" t="e">
        <f>SUM(AL12:BF12)</f>
        <v>#REF!</v>
      </c>
      <c r="BI12" s="25" t="e">
        <f>IF(#REF!=1,45,0)</f>
        <v>#REF!</v>
      </c>
      <c r="BJ12" s="25" t="e">
        <f>IF(#REF!=2,42,0)</f>
        <v>#REF!</v>
      </c>
      <c r="BK12" s="25" t="e">
        <f>IF(#REF!=3,40,0)</f>
        <v>#REF!</v>
      </c>
      <c r="BL12" s="25" t="e">
        <f>IF(#REF!=4,38,0)</f>
        <v>#REF!</v>
      </c>
      <c r="BM12" s="25" t="e">
        <f>IF(#REF!=5,36,0)</f>
        <v>#REF!</v>
      </c>
      <c r="BN12" s="25" t="e">
        <f>IF(#REF!=6,35,0)</f>
        <v>#REF!</v>
      </c>
      <c r="BO12" s="25" t="e">
        <f>IF(#REF!=7,34,0)</f>
        <v>#REF!</v>
      </c>
      <c r="BP12" s="25" t="e">
        <f>IF(#REF!=8,33,0)</f>
        <v>#REF!</v>
      </c>
      <c r="BQ12" s="25" t="e">
        <f>IF(#REF!=9,32,0)</f>
        <v>#REF!</v>
      </c>
      <c r="BR12" s="25" t="e">
        <f>IF(#REF!=10,31,0)</f>
        <v>#REF!</v>
      </c>
      <c r="BS12" s="25" t="e">
        <f>IF(#REF!=11,30,0)</f>
        <v>#REF!</v>
      </c>
      <c r="BT12" s="25" t="e">
        <f>IF(#REF!=12,29,0)</f>
        <v>#REF!</v>
      </c>
      <c r="BU12" s="25" t="e">
        <f>IF(#REF!=13,28,0)</f>
        <v>#REF!</v>
      </c>
      <c r="BV12" s="25" t="e">
        <f>IF(#REF!=14,27,0)</f>
        <v>#REF!</v>
      </c>
      <c r="BW12" s="25" t="e">
        <f>IF(#REF!=15,26,0)</f>
        <v>#REF!</v>
      </c>
      <c r="BX12" s="25" t="e">
        <f>IF(#REF!=16,25,0)</f>
        <v>#REF!</v>
      </c>
      <c r="BY12" s="25" t="e">
        <f>IF(#REF!=17,24,0)</f>
        <v>#REF!</v>
      </c>
      <c r="BZ12" s="25" t="e">
        <f>IF(#REF!=18,23,0)</f>
        <v>#REF!</v>
      </c>
      <c r="CA12" s="25" t="e">
        <f>IF(#REF!=19,22,0)</f>
        <v>#REF!</v>
      </c>
      <c r="CB12" s="25" t="e">
        <f>IF(#REF!=20,21,0)</f>
        <v>#REF!</v>
      </c>
      <c r="CC12" s="25" t="e">
        <f>IF(#REF!=21,20,0)</f>
        <v>#REF!</v>
      </c>
      <c r="CD12" s="25" t="e">
        <f>IF(#REF!=22,19,0)</f>
        <v>#REF!</v>
      </c>
      <c r="CE12" s="25" t="e">
        <f>IF(#REF!=23,18,0)</f>
        <v>#REF!</v>
      </c>
      <c r="CF12" s="25" t="e">
        <f>IF(#REF!=24,17,0)</f>
        <v>#REF!</v>
      </c>
      <c r="CG12" s="25" t="e">
        <f>IF(#REF!=25,16,0)</f>
        <v>#REF!</v>
      </c>
      <c r="CH12" s="25" t="e">
        <f>IF(#REF!=26,15,0)</f>
        <v>#REF!</v>
      </c>
      <c r="CI12" s="25" t="e">
        <f>IF(#REF!=27,14,0)</f>
        <v>#REF!</v>
      </c>
      <c r="CJ12" s="25" t="e">
        <f>IF(#REF!=28,13,0)</f>
        <v>#REF!</v>
      </c>
      <c r="CK12" s="25" t="e">
        <f>IF(#REF!=29,12,0)</f>
        <v>#REF!</v>
      </c>
      <c r="CL12" s="25" t="e">
        <f>IF(#REF!=30,11,0)</f>
        <v>#REF!</v>
      </c>
      <c r="CM12" s="25" t="e">
        <f>IF(#REF!=31,10,0)</f>
        <v>#REF!</v>
      </c>
      <c r="CN12" s="25" t="e">
        <f>IF(#REF!=32,9,0)</f>
        <v>#REF!</v>
      </c>
      <c r="CO12" s="25" t="e">
        <f>IF(#REF!=33,8,0)</f>
        <v>#REF!</v>
      </c>
      <c r="CP12" s="25" t="e">
        <f>IF(#REF!=34,7,0)</f>
        <v>#REF!</v>
      </c>
      <c r="CQ12" s="25" t="e">
        <f>IF(#REF!=35,6,0)</f>
        <v>#REF!</v>
      </c>
      <c r="CR12" s="25" t="e">
        <f>IF(#REF!=36,5,0)</f>
        <v>#REF!</v>
      </c>
      <c r="CS12" s="25" t="e">
        <f>IF(#REF!=37,4,0)</f>
        <v>#REF!</v>
      </c>
      <c r="CT12" s="25" t="e">
        <f>IF(#REF!=38,3,0)</f>
        <v>#REF!</v>
      </c>
      <c r="CU12" s="25" t="e">
        <f>IF(#REF!=39,2,0)</f>
        <v>#REF!</v>
      </c>
      <c r="CV12" s="25" t="e">
        <f>IF(#REF!=40,1,0)</f>
        <v>#REF!</v>
      </c>
      <c r="CW12" s="25" t="e">
        <f>IF(#REF!&gt;20,0,0)</f>
        <v>#REF!</v>
      </c>
      <c r="CX12" s="25" t="e">
        <f>IF(#REF!="сх",0,0)</f>
        <v>#REF!</v>
      </c>
      <c r="CY12" s="25" t="e">
        <f>SUM(BI12:CX12)</f>
        <v>#REF!</v>
      </c>
      <c r="CZ12" s="25" t="e">
        <f>IF(#REF!=1,45,0)</f>
        <v>#REF!</v>
      </c>
      <c r="DA12" s="25" t="e">
        <f>IF(#REF!=2,42,0)</f>
        <v>#REF!</v>
      </c>
      <c r="DB12" s="25" t="e">
        <f>IF(#REF!=3,40,0)</f>
        <v>#REF!</v>
      </c>
      <c r="DC12" s="25" t="e">
        <f>IF(#REF!=4,38,0)</f>
        <v>#REF!</v>
      </c>
      <c r="DD12" s="25" t="e">
        <f>IF(#REF!=5,36,0)</f>
        <v>#REF!</v>
      </c>
      <c r="DE12" s="25" t="e">
        <f>IF(#REF!=6,35,0)</f>
        <v>#REF!</v>
      </c>
      <c r="DF12" s="25" t="e">
        <f>IF(#REF!=7,34,0)</f>
        <v>#REF!</v>
      </c>
      <c r="DG12" s="25" t="e">
        <f>IF(#REF!=8,33,0)</f>
        <v>#REF!</v>
      </c>
      <c r="DH12" s="25" t="e">
        <f>IF(#REF!=9,32,0)</f>
        <v>#REF!</v>
      </c>
      <c r="DI12" s="25" t="e">
        <f>IF(#REF!=10,31,0)</f>
        <v>#REF!</v>
      </c>
      <c r="DJ12" s="25" t="e">
        <f>IF(#REF!=11,30,0)</f>
        <v>#REF!</v>
      </c>
      <c r="DK12" s="25" t="e">
        <f>IF(#REF!=12,29,0)</f>
        <v>#REF!</v>
      </c>
      <c r="DL12" s="25" t="e">
        <f>IF(#REF!=13,28,0)</f>
        <v>#REF!</v>
      </c>
      <c r="DM12" s="25" t="e">
        <f>IF(#REF!=14,27,0)</f>
        <v>#REF!</v>
      </c>
      <c r="DN12" s="25" t="e">
        <f>IF(#REF!=15,26,0)</f>
        <v>#REF!</v>
      </c>
      <c r="DO12" s="25" t="e">
        <f>IF(#REF!=16,25,0)</f>
        <v>#REF!</v>
      </c>
      <c r="DP12" s="25" t="e">
        <f>IF(#REF!=17,24,0)</f>
        <v>#REF!</v>
      </c>
      <c r="DQ12" s="25" t="e">
        <f>IF(#REF!=18,23,0)</f>
        <v>#REF!</v>
      </c>
      <c r="DR12" s="25" t="e">
        <f>IF(#REF!=19,22,0)</f>
        <v>#REF!</v>
      </c>
      <c r="DS12" s="25" t="e">
        <f>IF(#REF!=20,21,0)</f>
        <v>#REF!</v>
      </c>
      <c r="DT12" s="25" t="e">
        <f>IF(#REF!=21,20,0)</f>
        <v>#REF!</v>
      </c>
      <c r="DU12" s="25" t="e">
        <f>IF(#REF!=22,19,0)</f>
        <v>#REF!</v>
      </c>
      <c r="DV12" s="25" t="e">
        <f>IF(#REF!=23,18,0)</f>
        <v>#REF!</v>
      </c>
      <c r="DW12" s="25" t="e">
        <f>IF(#REF!=24,17,0)</f>
        <v>#REF!</v>
      </c>
      <c r="DX12" s="25" t="e">
        <f>IF(#REF!=25,16,0)</f>
        <v>#REF!</v>
      </c>
      <c r="DY12" s="25" t="e">
        <f>IF(#REF!=26,15,0)</f>
        <v>#REF!</v>
      </c>
      <c r="DZ12" s="25" t="e">
        <f>IF(#REF!=27,14,0)</f>
        <v>#REF!</v>
      </c>
      <c r="EA12" s="25" t="e">
        <f>IF(#REF!=28,13,0)</f>
        <v>#REF!</v>
      </c>
      <c r="EB12" s="25" t="e">
        <f>IF(#REF!=29,12,0)</f>
        <v>#REF!</v>
      </c>
      <c r="EC12" s="25" t="e">
        <f>IF(#REF!=30,11,0)</f>
        <v>#REF!</v>
      </c>
      <c r="ED12" s="25" t="e">
        <f>IF(#REF!=31,10,0)</f>
        <v>#REF!</v>
      </c>
      <c r="EE12" s="25" t="e">
        <f>IF(#REF!=32,9,0)</f>
        <v>#REF!</v>
      </c>
      <c r="EF12" s="25" t="e">
        <f>IF(#REF!=33,8,0)</f>
        <v>#REF!</v>
      </c>
      <c r="EG12" s="25" t="e">
        <f>IF(#REF!=34,7,0)</f>
        <v>#REF!</v>
      </c>
      <c r="EH12" s="25" t="e">
        <f>IF(#REF!=35,6,0)</f>
        <v>#REF!</v>
      </c>
      <c r="EI12" s="25" t="e">
        <f>IF(#REF!=36,5,0)</f>
        <v>#REF!</v>
      </c>
      <c r="EJ12" s="25" t="e">
        <f>IF(#REF!=37,4,0)</f>
        <v>#REF!</v>
      </c>
      <c r="EK12" s="25" t="e">
        <f>IF(#REF!=38,3,0)</f>
        <v>#REF!</v>
      </c>
      <c r="EL12" s="25" t="e">
        <f>IF(#REF!=39,2,0)</f>
        <v>#REF!</v>
      </c>
      <c r="EM12" s="25" t="e">
        <f>IF(#REF!=40,1,0)</f>
        <v>#REF!</v>
      </c>
      <c r="EN12" s="25" t="e">
        <f>IF(#REF!&gt;20,0,0)</f>
        <v>#REF!</v>
      </c>
      <c r="EO12" s="25" t="e">
        <f>IF(#REF!="сх",0,0)</f>
        <v>#REF!</v>
      </c>
      <c r="EP12" s="25" t="e">
        <f>SUM(CZ12:EO12)</f>
        <v>#REF!</v>
      </c>
      <c r="EQ12" s="25"/>
      <c r="ER12" s="25" t="e">
        <f>IF(#REF!="сх","ноль",IF(#REF!&gt;0,#REF!,"Ноль"))</f>
        <v>#REF!</v>
      </c>
      <c r="ES12" s="25" t="e">
        <f>IF(#REF!="сх","ноль",IF(#REF!&gt;0,#REF!,"Ноль"))</f>
        <v>#REF!</v>
      </c>
      <c r="ET12" s="25"/>
      <c r="EU12" s="25" t="e">
        <f>MIN(ER12,ES12)</f>
        <v>#REF!</v>
      </c>
      <c r="EV12" s="25" t="e">
        <f>IF(K12=#REF!,IF(#REF!&lt;#REF!,#REF!,EZ12),#REF!)</f>
        <v>#REF!</v>
      </c>
      <c r="EW12" s="25" t="e">
        <f>IF(K12=#REF!,IF(#REF!&lt;#REF!,0,1))</f>
        <v>#REF!</v>
      </c>
      <c r="EX12" s="25" t="e">
        <f>IF(AND(EU12&gt;=21,EU12&lt;&gt;0),EU12,IF(K12&lt;#REF!,"СТОП",EV12+EW12))</f>
        <v>#REF!</v>
      </c>
      <c r="EY12" s="25"/>
      <c r="EZ12" s="25">
        <v>15</v>
      </c>
      <c r="FA12" s="25">
        <v>16</v>
      </c>
      <c r="FB12" s="25"/>
      <c r="FC12" s="27" t="e">
        <f>IF(#REF!=1,25,0)</f>
        <v>#REF!</v>
      </c>
      <c r="FD12" s="27" t="e">
        <f>IF(#REF!=2,22,0)</f>
        <v>#REF!</v>
      </c>
      <c r="FE12" s="27" t="e">
        <f>IF(#REF!=3,20,0)</f>
        <v>#REF!</v>
      </c>
      <c r="FF12" s="27" t="e">
        <f>IF(#REF!=4,18,0)</f>
        <v>#REF!</v>
      </c>
      <c r="FG12" s="27" t="e">
        <f>IF(#REF!=5,16,0)</f>
        <v>#REF!</v>
      </c>
      <c r="FH12" s="27" t="e">
        <f>IF(#REF!=6,15,0)</f>
        <v>#REF!</v>
      </c>
      <c r="FI12" s="27" t="e">
        <f>IF(#REF!=7,14,0)</f>
        <v>#REF!</v>
      </c>
      <c r="FJ12" s="27" t="e">
        <f>IF(#REF!=8,13,0)</f>
        <v>#REF!</v>
      </c>
      <c r="FK12" s="27" t="e">
        <f>IF(#REF!=9,12,0)</f>
        <v>#REF!</v>
      </c>
      <c r="FL12" s="27" t="e">
        <f>IF(#REF!=10,11,0)</f>
        <v>#REF!</v>
      </c>
      <c r="FM12" s="27" t="e">
        <f>IF(#REF!=11,10,0)</f>
        <v>#REF!</v>
      </c>
      <c r="FN12" s="27" t="e">
        <f>IF(#REF!=12,9,0)</f>
        <v>#REF!</v>
      </c>
      <c r="FO12" s="27" t="e">
        <f>IF(#REF!=13,8,0)</f>
        <v>#REF!</v>
      </c>
      <c r="FP12" s="27" t="e">
        <f>IF(#REF!=14,7,0)</f>
        <v>#REF!</v>
      </c>
      <c r="FQ12" s="27" t="e">
        <f>IF(#REF!=15,6,0)</f>
        <v>#REF!</v>
      </c>
      <c r="FR12" s="27" t="e">
        <f>IF(#REF!=16,5,0)</f>
        <v>#REF!</v>
      </c>
      <c r="FS12" s="27" t="e">
        <f>IF(#REF!=17,4,0)</f>
        <v>#REF!</v>
      </c>
      <c r="FT12" s="27" t="e">
        <f>IF(#REF!=18,3,0)</f>
        <v>#REF!</v>
      </c>
      <c r="FU12" s="27" t="e">
        <f>IF(#REF!=19,2,0)</f>
        <v>#REF!</v>
      </c>
      <c r="FV12" s="27" t="e">
        <f>IF(#REF!=20,1,0)</f>
        <v>#REF!</v>
      </c>
      <c r="FW12" s="27" t="e">
        <f>IF(#REF!&gt;20,0,0)</f>
        <v>#REF!</v>
      </c>
      <c r="FX12" s="27" t="e">
        <f>IF(#REF!="сх",0,0)</f>
        <v>#REF!</v>
      </c>
      <c r="FY12" s="27" t="e">
        <f>SUM(FC12:FX12)</f>
        <v>#REF!</v>
      </c>
      <c r="FZ12" s="27" t="e">
        <f>IF(#REF!=1,25,0)</f>
        <v>#REF!</v>
      </c>
      <c r="GA12" s="27" t="e">
        <f>IF(#REF!=2,22,0)</f>
        <v>#REF!</v>
      </c>
      <c r="GB12" s="27" t="e">
        <f>IF(#REF!=3,20,0)</f>
        <v>#REF!</v>
      </c>
      <c r="GC12" s="27" t="e">
        <f>IF(#REF!=4,18,0)</f>
        <v>#REF!</v>
      </c>
      <c r="GD12" s="27" t="e">
        <f>IF(#REF!=5,16,0)</f>
        <v>#REF!</v>
      </c>
      <c r="GE12" s="27" t="e">
        <f>IF(#REF!=6,15,0)</f>
        <v>#REF!</v>
      </c>
      <c r="GF12" s="27" t="e">
        <f>IF(#REF!=7,14,0)</f>
        <v>#REF!</v>
      </c>
      <c r="GG12" s="27" t="e">
        <f>IF(#REF!=8,13,0)</f>
        <v>#REF!</v>
      </c>
      <c r="GH12" s="27" t="e">
        <f>IF(#REF!=9,12,0)</f>
        <v>#REF!</v>
      </c>
      <c r="GI12" s="27" t="e">
        <f>IF(#REF!=10,11,0)</f>
        <v>#REF!</v>
      </c>
      <c r="GJ12" s="27" t="e">
        <f>IF(#REF!=11,10,0)</f>
        <v>#REF!</v>
      </c>
      <c r="GK12" s="27" t="e">
        <f>IF(#REF!=12,9,0)</f>
        <v>#REF!</v>
      </c>
      <c r="GL12" s="27" t="e">
        <f>IF(#REF!=13,8,0)</f>
        <v>#REF!</v>
      </c>
      <c r="GM12" s="27" t="e">
        <f>IF(#REF!=14,7,0)</f>
        <v>#REF!</v>
      </c>
      <c r="GN12" s="27" t="e">
        <f>IF(#REF!=15,6,0)</f>
        <v>#REF!</v>
      </c>
      <c r="GO12" s="27" t="e">
        <f>IF(#REF!=16,5,0)</f>
        <v>#REF!</v>
      </c>
      <c r="GP12" s="27" t="e">
        <f>IF(#REF!=17,4,0)</f>
        <v>#REF!</v>
      </c>
      <c r="GQ12" s="27" t="e">
        <f>IF(#REF!=18,3,0)</f>
        <v>#REF!</v>
      </c>
      <c r="GR12" s="27" t="e">
        <f>IF(#REF!=19,2,0)</f>
        <v>#REF!</v>
      </c>
      <c r="GS12" s="27" t="e">
        <f>IF(#REF!=20,1,0)</f>
        <v>#REF!</v>
      </c>
      <c r="GT12" s="27" t="e">
        <f>IF(#REF!&gt;20,0,0)</f>
        <v>#REF!</v>
      </c>
      <c r="GU12" s="27" t="e">
        <f>IF(#REF!="сх",0,0)</f>
        <v>#REF!</v>
      </c>
      <c r="GV12" s="27" t="e">
        <f>SUM(FZ12:GU12)</f>
        <v>#REF!</v>
      </c>
      <c r="GW12" s="27" t="e">
        <f>IF(#REF!=1,100,0)</f>
        <v>#REF!</v>
      </c>
      <c r="GX12" s="27" t="e">
        <f>IF(#REF!=2,98,0)</f>
        <v>#REF!</v>
      </c>
      <c r="GY12" s="27" t="e">
        <f>IF(#REF!=3,95,0)</f>
        <v>#REF!</v>
      </c>
      <c r="GZ12" s="27" t="e">
        <f>IF(#REF!=4,93,0)</f>
        <v>#REF!</v>
      </c>
      <c r="HA12" s="27" t="e">
        <f>IF(#REF!=5,90,0)</f>
        <v>#REF!</v>
      </c>
      <c r="HB12" s="27" t="e">
        <f>IF(#REF!=6,88,0)</f>
        <v>#REF!</v>
      </c>
      <c r="HC12" s="27" t="e">
        <f>IF(#REF!=7,85,0)</f>
        <v>#REF!</v>
      </c>
      <c r="HD12" s="27" t="e">
        <f>IF(#REF!=8,83,0)</f>
        <v>#REF!</v>
      </c>
      <c r="HE12" s="27" t="e">
        <f>IF(#REF!=9,80,0)</f>
        <v>#REF!</v>
      </c>
      <c r="HF12" s="27" t="e">
        <f>IF(#REF!=10,78,0)</f>
        <v>#REF!</v>
      </c>
      <c r="HG12" s="27" t="e">
        <f>IF(#REF!=11,75,0)</f>
        <v>#REF!</v>
      </c>
      <c r="HH12" s="27" t="e">
        <f>IF(#REF!=12,73,0)</f>
        <v>#REF!</v>
      </c>
      <c r="HI12" s="27" t="e">
        <f>IF(#REF!=13,70,0)</f>
        <v>#REF!</v>
      </c>
      <c r="HJ12" s="27" t="e">
        <f>IF(#REF!=14,68,0)</f>
        <v>#REF!</v>
      </c>
      <c r="HK12" s="27" t="e">
        <f>IF(#REF!=15,65,0)</f>
        <v>#REF!</v>
      </c>
      <c r="HL12" s="27" t="e">
        <f>IF(#REF!=16,63,0)</f>
        <v>#REF!</v>
      </c>
      <c r="HM12" s="27" t="e">
        <f>IF(#REF!=17,60,0)</f>
        <v>#REF!</v>
      </c>
      <c r="HN12" s="27" t="e">
        <f>IF(#REF!=18,58,0)</f>
        <v>#REF!</v>
      </c>
      <c r="HO12" s="27" t="e">
        <f>IF(#REF!=19,55,0)</f>
        <v>#REF!</v>
      </c>
      <c r="HP12" s="27" t="e">
        <f>IF(#REF!=20,53,0)</f>
        <v>#REF!</v>
      </c>
      <c r="HQ12" s="27" t="e">
        <f>IF(#REF!&gt;20,0,0)</f>
        <v>#REF!</v>
      </c>
      <c r="HR12" s="27" t="e">
        <f>IF(#REF!="сх",0,0)</f>
        <v>#REF!</v>
      </c>
      <c r="HS12" s="27" t="e">
        <f>SUM(GW12:HR12)</f>
        <v>#REF!</v>
      </c>
      <c r="HT12" s="27" t="e">
        <f>IF(#REF!=1,100,0)</f>
        <v>#REF!</v>
      </c>
      <c r="HU12" s="27" t="e">
        <f>IF(#REF!=2,98,0)</f>
        <v>#REF!</v>
      </c>
      <c r="HV12" s="27" t="e">
        <f>IF(#REF!=3,95,0)</f>
        <v>#REF!</v>
      </c>
      <c r="HW12" s="27" t="e">
        <f>IF(#REF!=4,93,0)</f>
        <v>#REF!</v>
      </c>
      <c r="HX12" s="27" t="e">
        <f>IF(#REF!=5,90,0)</f>
        <v>#REF!</v>
      </c>
      <c r="HY12" s="27" t="e">
        <f>IF(#REF!=6,88,0)</f>
        <v>#REF!</v>
      </c>
      <c r="HZ12" s="27" t="e">
        <f>IF(#REF!=7,85,0)</f>
        <v>#REF!</v>
      </c>
      <c r="IA12" s="27" t="e">
        <f>IF(#REF!=8,83,0)</f>
        <v>#REF!</v>
      </c>
      <c r="IB12" s="27" t="e">
        <f>IF(#REF!=9,80,0)</f>
        <v>#REF!</v>
      </c>
      <c r="IC12" s="27" t="e">
        <f>IF(#REF!=10,78,0)</f>
        <v>#REF!</v>
      </c>
      <c r="ID12" s="27" t="e">
        <f>IF(#REF!=11,75,0)</f>
        <v>#REF!</v>
      </c>
      <c r="IE12" s="27" t="e">
        <f>IF(#REF!=12,73,0)</f>
        <v>#REF!</v>
      </c>
      <c r="IF12" s="27" t="e">
        <f>IF(#REF!=13,70,0)</f>
        <v>#REF!</v>
      </c>
      <c r="IG12" s="27" t="e">
        <f>IF(#REF!=14,68,0)</f>
        <v>#REF!</v>
      </c>
      <c r="IH12" s="27" t="e">
        <f>IF(#REF!=15,65,0)</f>
        <v>#REF!</v>
      </c>
      <c r="II12" s="27" t="e">
        <f>IF(#REF!=16,63,0)</f>
        <v>#REF!</v>
      </c>
      <c r="IJ12" s="27" t="e">
        <f>IF(#REF!=17,60,0)</f>
        <v>#REF!</v>
      </c>
      <c r="IK12" s="27" t="e">
        <f>IF(#REF!=18,58,0)</f>
        <v>#REF!</v>
      </c>
      <c r="IL12" s="27" t="e">
        <f>IF(#REF!=19,55,0)</f>
        <v>#REF!</v>
      </c>
      <c r="IM12" s="27" t="e">
        <f>IF(#REF!=20,53,0)</f>
        <v>#REF!</v>
      </c>
      <c r="IN12" s="27" t="e">
        <f>IF(#REF!&gt;20,0,0)</f>
        <v>#REF!</v>
      </c>
      <c r="IO12" s="27" t="e">
        <f>IF(#REF!="сх",0,0)</f>
        <v>#REF!</v>
      </c>
      <c r="IP12" s="27" t="e">
        <f>SUM(HT12:IO12)</f>
        <v>#REF!</v>
      </c>
      <c r="IQ12" s="25"/>
      <c r="IR12" s="25"/>
      <c r="IS12" s="25"/>
      <c r="IT12" s="25"/>
      <c r="IU12" s="25"/>
      <c r="IV12" s="25"/>
    </row>
    <row r="13" spans="1:256" s="3" customFormat="1" ht="69">
      <c r="A13" s="97"/>
      <c r="B13" s="99"/>
      <c r="C13" s="105"/>
      <c r="D13" s="55" t="s">
        <v>37</v>
      </c>
      <c r="E13" s="58" t="s">
        <v>48</v>
      </c>
      <c r="F13" s="60">
        <v>911</v>
      </c>
      <c r="G13" s="73">
        <v>1</v>
      </c>
      <c r="H13" s="74">
        <v>45</v>
      </c>
      <c r="I13" s="73">
        <v>1</v>
      </c>
      <c r="J13" s="74">
        <v>45</v>
      </c>
      <c r="K13" s="108"/>
      <c r="L13" s="24"/>
      <c r="M13" s="25"/>
      <c r="N13" s="26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5"/>
      <c r="IR13" s="25"/>
      <c r="IS13" s="25"/>
      <c r="IT13" s="25"/>
      <c r="IU13" s="25"/>
      <c r="IV13" s="25"/>
    </row>
    <row r="14" spans="1:256" s="3" customFormat="1" ht="69">
      <c r="A14" s="97"/>
      <c r="B14" s="99"/>
      <c r="C14" s="105"/>
      <c r="D14" s="55" t="s">
        <v>49</v>
      </c>
      <c r="E14" s="58" t="s">
        <v>48</v>
      </c>
      <c r="F14" s="60">
        <v>101</v>
      </c>
      <c r="G14" s="62" t="s">
        <v>35</v>
      </c>
      <c r="H14" s="60">
        <v>0</v>
      </c>
      <c r="I14" s="62">
        <v>6</v>
      </c>
      <c r="J14" s="60">
        <v>35</v>
      </c>
      <c r="K14" s="108"/>
      <c r="L14" s="24"/>
      <c r="M14" s="25"/>
      <c r="N14" s="26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5"/>
      <c r="IR14" s="25"/>
      <c r="IS14" s="25"/>
      <c r="IT14" s="25"/>
      <c r="IU14" s="25"/>
      <c r="IV14" s="25"/>
    </row>
    <row r="15" spans="1:256" s="3" customFormat="1" ht="34.5">
      <c r="A15" s="97"/>
      <c r="B15" s="99"/>
      <c r="C15" s="105"/>
      <c r="D15" s="55" t="s">
        <v>40</v>
      </c>
      <c r="E15" s="58" t="s">
        <v>30</v>
      </c>
      <c r="F15" s="60">
        <v>19</v>
      </c>
      <c r="G15" s="62">
        <v>8</v>
      </c>
      <c r="H15" s="60">
        <v>33</v>
      </c>
      <c r="I15" s="62">
        <v>8</v>
      </c>
      <c r="J15" s="60">
        <v>33</v>
      </c>
      <c r="K15" s="108"/>
      <c r="L15" s="24"/>
      <c r="M15" s="25"/>
      <c r="N15" s="26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5"/>
      <c r="IR15" s="25"/>
      <c r="IS15" s="25"/>
      <c r="IT15" s="25"/>
      <c r="IU15" s="25"/>
      <c r="IV15" s="25"/>
    </row>
    <row r="16" spans="1:256" s="3" customFormat="1" ht="34.5">
      <c r="A16" s="97"/>
      <c r="B16" s="99"/>
      <c r="C16" s="105"/>
      <c r="D16" s="55" t="s">
        <v>50</v>
      </c>
      <c r="E16" s="58" t="s">
        <v>30</v>
      </c>
      <c r="F16" s="60">
        <v>222</v>
      </c>
      <c r="G16" s="73">
        <v>1</v>
      </c>
      <c r="H16" s="74">
        <v>45</v>
      </c>
      <c r="I16" s="73">
        <v>1</v>
      </c>
      <c r="J16" s="74">
        <v>45</v>
      </c>
      <c r="K16" s="108"/>
      <c r="L16" s="24"/>
      <c r="M16" s="25"/>
      <c r="N16" s="26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5"/>
      <c r="IR16" s="25"/>
      <c r="IS16" s="25"/>
      <c r="IT16" s="25"/>
      <c r="IU16" s="25"/>
      <c r="IV16" s="25"/>
    </row>
    <row r="17" spans="1:256" s="3" customFormat="1" ht="34.5">
      <c r="A17" s="97"/>
      <c r="B17" s="99"/>
      <c r="C17" s="105"/>
      <c r="D17" s="55" t="s">
        <v>43</v>
      </c>
      <c r="E17" s="58" t="s">
        <v>42</v>
      </c>
      <c r="F17" s="60">
        <v>16</v>
      </c>
      <c r="G17" s="62" t="s">
        <v>1</v>
      </c>
      <c r="H17" s="60">
        <v>0</v>
      </c>
      <c r="I17" s="62">
        <v>6</v>
      </c>
      <c r="J17" s="60">
        <v>35</v>
      </c>
      <c r="K17" s="108"/>
      <c r="L17" s="24"/>
      <c r="M17" s="25"/>
      <c r="N17" s="26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5"/>
      <c r="IR17" s="25"/>
      <c r="IS17" s="25"/>
      <c r="IT17" s="25"/>
      <c r="IU17" s="25"/>
      <c r="IV17" s="25"/>
    </row>
    <row r="18" spans="1:256" s="3" customFormat="1" ht="35.25" thickBot="1">
      <c r="A18" s="75"/>
      <c r="B18" s="100"/>
      <c r="C18" s="106"/>
      <c r="D18" s="56" t="s">
        <v>41</v>
      </c>
      <c r="E18" s="59" t="s">
        <v>42</v>
      </c>
      <c r="F18" s="61">
        <v>17</v>
      </c>
      <c r="G18" s="63">
        <v>4</v>
      </c>
      <c r="H18" s="61">
        <v>38</v>
      </c>
      <c r="I18" s="63">
        <v>4</v>
      </c>
      <c r="J18" s="64">
        <v>38</v>
      </c>
      <c r="K18" s="109"/>
      <c r="L18" s="24"/>
      <c r="M18" s="25"/>
      <c r="N18" s="26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5"/>
      <c r="IR18" s="25"/>
      <c r="IS18" s="25"/>
      <c r="IT18" s="25"/>
      <c r="IU18" s="25"/>
      <c r="IV18" s="25"/>
    </row>
    <row r="19" spans="1:256" s="3" customFormat="1" ht="34.5">
      <c r="A19" s="96">
        <v>2</v>
      </c>
      <c r="B19" s="98" t="s">
        <v>51</v>
      </c>
      <c r="C19" s="98" t="s">
        <v>52</v>
      </c>
      <c r="D19" s="47" t="s">
        <v>53</v>
      </c>
      <c r="E19" s="48" t="s">
        <v>42</v>
      </c>
      <c r="F19" s="45">
        <v>851</v>
      </c>
      <c r="G19" s="65">
        <v>5</v>
      </c>
      <c r="H19" s="66">
        <v>36</v>
      </c>
      <c r="I19" s="65">
        <v>8</v>
      </c>
      <c r="J19" s="66">
        <v>33</v>
      </c>
      <c r="K19" s="96">
        <v>221</v>
      </c>
      <c r="L19" s="24" t="e">
        <f>#REF!+#REF!</f>
        <v>#REF!</v>
      </c>
      <c r="M19" s="25"/>
      <c r="N19" s="26"/>
      <c r="O19" s="25" t="e">
        <f>IF(#REF!=1,25,0)</f>
        <v>#REF!</v>
      </c>
      <c r="P19" s="25" t="e">
        <f>IF(#REF!=2,22,0)</f>
        <v>#REF!</v>
      </c>
      <c r="Q19" s="25" t="e">
        <f>IF(#REF!=3,20,0)</f>
        <v>#REF!</v>
      </c>
      <c r="R19" s="25" t="e">
        <f>IF(#REF!=4,18,0)</f>
        <v>#REF!</v>
      </c>
      <c r="S19" s="25" t="e">
        <f>IF(#REF!=5,16,0)</f>
        <v>#REF!</v>
      </c>
      <c r="T19" s="25" t="e">
        <f>IF(#REF!=6,15,0)</f>
        <v>#REF!</v>
      </c>
      <c r="U19" s="25" t="e">
        <f>IF(#REF!=7,14,0)</f>
        <v>#REF!</v>
      </c>
      <c r="V19" s="25" t="e">
        <f>IF(#REF!=8,13,0)</f>
        <v>#REF!</v>
      </c>
      <c r="W19" s="25" t="e">
        <f>IF(#REF!=9,12,0)</f>
        <v>#REF!</v>
      </c>
      <c r="X19" s="25" t="e">
        <f>IF(#REF!=10,11,0)</f>
        <v>#REF!</v>
      </c>
      <c r="Y19" s="25" t="e">
        <f>IF(#REF!=11,10,0)</f>
        <v>#REF!</v>
      </c>
      <c r="Z19" s="25" t="e">
        <f>IF(#REF!=12,9,0)</f>
        <v>#REF!</v>
      </c>
      <c r="AA19" s="25" t="e">
        <f>IF(#REF!=13,8,0)</f>
        <v>#REF!</v>
      </c>
      <c r="AB19" s="25" t="e">
        <f>IF(#REF!=14,7,0)</f>
        <v>#REF!</v>
      </c>
      <c r="AC19" s="25" t="e">
        <f>IF(#REF!=15,6,0)</f>
        <v>#REF!</v>
      </c>
      <c r="AD19" s="25" t="e">
        <f>IF(#REF!=16,5,0)</f>
        <v>#REF!</v>
      </c>
      <c r="AE19" s="25" t="e">
        <f>IF(#REF!=17,4,0)</f>
        <v>#REF!</v>
      </c>
      <c r="AF19" s="25" t="e">
        <f>IF(#REF!=18,3,0)</f>
        <v>#REF!</v>
      </c>
      <c r="AG19" s="25" t="e">
        <f>IF(#REF!=19,2,0)</f>
        <v>#REF!</v>
      </c>
      <c r="AH19" s="25" t="e">
        <f>IF(#REF!=20,1,0)</f>
        <v>#REF!</v>
      </c>
      <c r="AI19" s="25" t="e">
        <f>IF(#REF!&gt;20,0,0)</f>
        <v>#REF!</v>
      </c>
      <c r="AJ19" s="25" t="e">
        <f>IF(#REF!="сх",0,0)</f>
        <v>#REF!</v>
      </c>
      <c r="AK19" s="25" t="e">
        <f>SUM(O19:AI19)</f>
        <v>#REF!</v>
      </c>
      <c r="AL19" s="25" t="e">
        <f>IF(#REF!=1,25,0)</f>
        <v>#REF!</v>
      </c>
      <c r="AM19" s="25" t="e">
        <f>IF(#REF!=2,22,0)</f>
        <v>#REF!</v>
      </c>
      <c r="AN19" s="25" t="e">
        <f>IF(#REF!=3,20,0)</f>
        <v>#REF!</v>
      </c>
      <c r="AO19" s="25" t="e">
        <f>IF(#REF!=4,18,0)</f>
        <v>#REF!</v>
      </c>
      <c r="AP19" s="25" t="e">
        <f>IF(#REF!=5,16,0)</f>
        <v>#REF!</v>
      </c>
      <c r="AQ19" s="25" t="e">
        <f>IF(#REF!=6,15,0)</f>
        <v>#REF!</v>
      </c>
      <c r="AR19" s="25" t="e">
        <f>IF(#REF!=7,14,0)</f>
        <v>#REF!</v>
      </c>
      <c r="AS19" s="25" t="e">
        <f>IF(#REF!=8,13,0)</f>
        <v>#REF!</v>
      </c>
      <c r="AT19" s="25" t="e">
        <f>IF(#REF!=9,12,0)</f>
        <v>#REF!</v>
      </c>
      <c r="AU19" s="25" t="e">
        <f>IF(#REF!=10,11,0)</f>
        <v>#REF!</v>
      </c>
      <c r="AV19" s="25" t="e">
        <f>IF(#REF!=11,10,0)</f>
        <v>#REF!</v>
      </c>
      <c r="AW19" s="25" t="e">
        <f>IF(#REF!=12,9,0)</f>
        <v>#REF!</v>
      </c>
      <c r="AX19" s="25" t="e">
        <f>IF(#REF!=13,8,0)</f>
        <v>#REF!</v>
      </c>
      <c r="AY19" s="25" t="e">
        <f>IF(#REF!=14,7,0)</f>
        <v>#REF!</v>
      </c>
      <c r="AZ19" s="25" t="e">
        <f>IF(#REF!=15,6,0)</f>
        <v>#REF!</v>
      </c>
      <c r="BA19" s="25" t="e">
        <f>IF(#REF!=16,5,0)</f>
        <v>#REF!</v>
      </c>
      <c r="BB19" s="25" t="e">
        <f>IF(#REF!=17,4,0)</f>
        <v>#REF!</v>
      </c>
      <c r="BC19" s="25" t="e">
        <f>IF(#REF!=18,3,0)</f>
        <v>#REF!</v>
      </c>
      <c r="BD19" s="25" t="e">
        <f>IF(#REF!=19,2,0)</f>
        <v>#REF!</v>
      </c>
      <c r="BE19" s="25" t="e">
        <f>IF(#REF!=20,1,0)</f>
        <v>#REF!</v>
      </c>
      <c r="BF19" s="25" t="e">
        <f>IF(#REF!&gt;20,0,0)</f>
        <v>#REF!</v>
      </c>
      <c r="BG19" s="25" t="e">
        <f>IF(#REF!="сх",0,0)</f>
        <v>#REF!</v>
      </c>
      <c r="BH19" s="25" t="e">
        <f>SUM(AL19:BF19)</f>
        <v>#REF!</v>
      </c>
      <c r="BI19" s="25" t="e">
        <f>IF(#REF!=1,45,0)</f>
        <v>#REF!</v>
      </c>
      <c r="BJ19" s="25" t="e">
        <f>IF(#REF!=2,42,0)</f>
        <v>#REF!</v>
      </c>
      <c r="BK19" s="25" t="e">
        <f>IF(#REF!=3,40,0)</f>
        <v>#REF!</v>
      </c>
      <c r="BL19" s="25" t="e">
        <f>IF(#REF!=4,38,0)</f>
        <v>#REF!</v>
      </c>
      <c r="BM19" s="25" t="e">
        <f>IF(#REF!=5,36,0)</f>
        <v>#REF!</v>
      </c>
      <c r="BN19" s="25" t="e">
        <f>IF(#REF!=6,35,0)</f>
        <v>#REF!</v>
      </c>
      <c r="BO19" s="25" t="e">
        <f>IF(#REF!=7,34,0)</f>
        <v>#REF!</v>
      </c>
      <c r="BP19" s="25" t="e">
        <f>IF(#REF!=8,33,0)</f>
        <v>#REF!</v>
      </c>
      <c r="BQ19" s="25" t="e">
        <f>IF(#REF!=9,32,0)</f>
        <v>#REF!</v>
      </c>
      <c r="BR19" s="25" t="e">
        <f>IF(#REF!=10,31,0)</f>
        <v>#REF!</v>
      </c>
      <c r="BS19" s="25" t="e">
        <f>IF(#REF!=11,30,0)</f>
        <v>#REF!</v>
      </c>
      <c r="BT19" s="25" t="e">
        <f>IF(#REF!=12,29,0)</f>
        <v>#REF!</v>
      </c>
      <c r="BU19" s="25" t="e">
        <f>IF(#REF!=13,28,0)</f>
        <v>#REF!</v>
      </c>
      <c r="BV19" s="25" t="e">
        <f>IF(#REF!=14,27,0)</f>
        <v>#REF!</v>
      </c>
      <c r="BW19" s="25" t="e">
        <f>IF(#REF!=15,26,0)</f>
        <v>#REF!</v>
      </c>
      <c r="BX19" s="25" t="e">
        <f>IF(#REF!=16,25,0)</f>
        <v>#REF!</v>
      </c>
      <c r="BY19" s="25" t="e">
        <f>IF(#REF!=17,24,0)</f>
        <v>#REF!</v>
      </c>
      <c r="BZ19" s="25" t="e">
        <f>IF(#REF!=18,23,0)</f>
        <v>#REF!</v>
      </c>
      <c r="CA19" s="25" t="e">
        <f>IF(#REF!=19,22,0)</f>
        <v>#REF!</v>
      </c>
      <c r="CB19" s="25" t="e">
        <f>IF(#REF!=20,21,0)</f>
        <v>#REF!</v>
      </c>
      <c r="CC19" s="25" t="e">
        <f>IF(#REF!=21,20,0)</f>
        <v>#REF!</v>
      </c>
      <c r="CD19" s="25" t="e">
        <f>IF(#REF!=22,19,0)</f>
        <v>#REF!</v>
      </c>
      <c r="CE19" s="25" t="e">
        <f>IF(#REF!=23,18,0)</f>
        <v>#REF!</v>
      </c>
      <c r="CF19" s="25" t="e">
        <f>IF(#REF!=24,17,0)</f>
        <v>#REF!</v>
      </c>
      <c r="CG19" s="25" t="e">
        <f>IF(#REF!=25,16,0)</f>
        <v>#REF!</v>
      </c>
      <c r="CH19" s="25" t="e">
        <f>IF(#REF!=26,15,0)</f>
        <v>#REF!</v>
      </c>
      <c r="CI19" s="25" t="e">
        <f>IF(#REF!=27,14,0)</f>
        <v>#REF!</v>
      </c>
      <c r="CJ19" s="25" t="e">
        <f>IF(#REF!=28,13,0)</f>
        <v>#REF!</v>
      </c>
      <c r="CK19" s="25" t="e">
        <f>IF(#REF!=29,12,0)</f>
        <v>#REF!</v>
      </c>
      <c r="CL19" s="25" t="e">
        <f>IF(#REF!=30,11,0)</f>
        <v>#REF!</v>
      </c>
      <c r="CM19" s="25" t="e">
        <f>IF(#REF!=31,10,0)</f>
        <v>#REF!</v>
      </c>
      <c r="CN19" s="25" t="e">
        <f>IF(#REF!=32,9,0)</f>
        <v>#REF!</v>
      </c>
      <c r="CO19" s="25" t="e">
        <f>IF(#REF!=33,8,0)</f>
        <v>#REF!</v>
      </c>
      <c r="CP19" s="25" t="e">
        <f>IF(#REF!=34,7,0)</f>
        <v>#REF!</v>
      </c>
      <c r="CQ19" s="25" t="e">
        <f>IF(#REF!=35,6,0)</f>
        <v>#REF!</v>
      </c>
      <c r="CR19" s="25" t="e">
        <f>IF(#REF!=36,5,0)</f>
        <v>#REF!</v>
      </c>
      <c r="CS19" s="25" t="e">
        <f>IF(#REF!=37,4,0)</f>
        <v>#REF!</v>
      </c>
      <c r="CT19" s="25" t="e">
        <f>IF(#REF!=38,3,0)</f>
        <v>#REF!</v>
      </c>
      <c r="CU19" s="25" t="e">
        <f>IF(#REF!=39,2,0)</f>
        <v>#REF!</v>
      </c>
      <c r="CV19" s="25" t="e">
        <f>IF(#REF!=40,1,0)</f>
        <v>#REF!</v>
      </c>
      <c r="CW19" s="25" t="e">
        <f>IF(#REF!&gt;20,0,0)</f>
        <v>#REF!</v>
      </c>
      <c r="CX19" s="25" t="e">
        <f>IF(#REF!="сх",0,0)</f>
        <v>#REF!</v>
      </c>
      <c r="CY19" s="25" t="e">
        <f>SUM(BI19:CX19)</f>
        <v>#REF!</v>
      </c>
      <c r="CZ19" s="25" t="e">
        <f>IF(#REF!=1,45,0)</f>
        <v>#REF!</v>
      </c>
      <c r="DA19" s="25" t="e">
        <f>IF(#REF!=2,42,0)</f>
        <v>#REF!</v>
      </c>
      <c r="DB19" s="25" t="e">
        <f>IF(#REF!=3,40,0)</f>
        <v>#REF!</v>
      </c>
      <c r="DC19" s="25" t="e">
        <f>IF(#REF!=4,38,0)</f>
        <v>#REF!</v>
      </c>
      <c r="DD19" s="25" t="e">
        <f>IF(#REF!=5,36,0)</f>
        <v>#REF!</v>
      </c>
      <c r="DE19" s="25" t="e">
        <f>IF(#REF!=6,35,0)</f>
        <v>#REF!</v>
      </c>
      <c r="DF19" s="25" t="e">
        <f>IF(#REF!=7,34,0)</f>
        <v>#REF!</v>
      </c>
      <c r="DG19" s="25" t="e">
        <f>IF(#REF!=8,33,0)</f>
        <v>#REF!</v>
      </c>
      <c r="DH19" s="25" t="e">
        <f>IF(#REF!=9,32,0)</f>
        <v>#REF!</v>
      </c>
      <c r="DI19" s="25" t="e">
        <f>IF(#REF!=10,31,0)</f>
        <v>#REF!</v>
      </c>
      <c r="DJ19" s="25" t="e">
        <f>IF(#REF!=11,30,0)</f>
        <v>#REF!</v>
      </c>
      <c r="DK19" s="25" t="e">
        <f>IF(#REF!=12,29,0)</f>
        <v>#REF!</v>
      </c>
      <c r="DL19" s="25" t="e">
        <f>IF(#REF!=13,28,0)</f>
        <v>#REF!</v>
      </c>
      <c r="DM19" s="25" t="e">
        <f>IF(#REF!=14,27,0)</f>
        <v>#REF!</v>
      </c>
      <c r="DN19" s="25" t="e">
        <f>IF(#REF!=15,26,0)</f>
        <v>#REF!</v>
      </c>
      <c r="DO19" s="25" t="e">
        <f>IF(#REF!=16,25,0)</f>
        <v>#REF!</v>
      </c>
      <c r="DP19" s="25" t="e">
        <f>IF(#REF!=17,24,0)</f>
        <v>#REF!</v>
      </c>
      <c r="DQ19" s="25" t="e">
        <f>IF(#REF!=18,23,0)</f>
        <v>#REF!</v>
      </c>
      <c r="DR19" s="25" t="e">
        <f>IF(#REF!=19,22,0)</f>
        <v>#REF!</v>
      </c>
      <c r="DS19" s="25" t="e">
        <f>IF(#REF!=20,21,0)</f>
        <v>#REF!</v>
      </c>
      <c r="DT19" s="25" t="e">
        <f>IF(#REF!=21,20,0)</f>
        <v>#REF!</v>
      </c>
      <c r="DU19" s="25" t="e">
        <f>IF(#REF!=22,19,0)</f>
        <v>#REF!</v>
      </c>
      <c r="DV19" s="25" t="e">
        <f>IF(#REF!=23,18,0)</f>
        <v>#REF!</v>
      </c>
      <c r="DW19" s="25" t="e">
        <f>IF(#REF!=24,17,0)</f>
        <v>#REF!</v>
      </c>
      <c r="DX19" s="25" t="e">
        <f>IF(#REF!=25,16,0)</f>
        <v>#REF!</v>
      </c>
      <c r="DY19" s="25" t="e">
        <f>IF(#REF!=26,15,0)</f>
        <v>#REF!</v>
      </c>
      <c r="DZ19" s="25" t="e">
        <f>IF(#REF!=27,14,0)</f>
        <v>#REF!</v>
      </c>
      <c r="EA19" s="25" t="e">
        <f>IF(#REF!=28,13,0)</f>
        <v>#REF!</v>
      </c>
      <c r="EB19" s="25" t="e">
        <f>IF(#REF!=29,12,0)</f>
        <v>#REF!</v>
      </c>
      <c r="EC19" s="25" t="e">
        <f>IF(#REF!=30,11,0)</f>
        <v>#REF!</v>
      </c>
      <c r="ED19" s="25" t="e">
        <f>IF(#REF!=31,10,0)</f>
        <v>#REF!</v>
      </c>
      <c r="EE19" s="25" t="e">
        <f>IF(#REF!=32,9,0)</f>
        <v>#REF!</v>
      </c>
      <c r="EF19" s="25" t="e">
        <f>IF(#REF!=33,8,0)</f>
        <v>#REF!</v>
      </c>
      <c r="EG19" s="25" t="e">
        <f>IF(#REF!=34,7,0)</f>
        <v>#REF!</v>
      </c>
      <c r="EH19" s="25" t="e">
        <f>IF(#REF!=35,6,0)</f>
        <v>#REF!</v>
      </c>
      <c r="EI19" s="25" t="e">
        <f>IF(#REF!=36,5,0)</f>
        <v>#REF!</v>
      </c>
      <c r="EJ19" s="25" t="e">
        <f>IF(#REF!=37,4,0)</f>
        <v>#REF!</v>
      </c>
      <c r="EK19" s="25" t="e">
        <f>IF(#REF!=38,3,0)</f>
        <v>#REF!</v>
      </c>
      <c r="EL19" s="25" t="e">
        <f>IF(#REF!=39,2,0)</f>
        <v>#REF!</v>
      </c>
      <c r="EM19" s="25" t="e">
        <f>IF(#REF!=40,1,0)</f>
        <v>#REF!</v>
      </c>
      <c r="EN19" s="25" t="e">
        <f>IF(#REF!&gt;20,0,0)</f>
        <v>#REF!</v>
      </c>
      <c r="EO19" s="25" t="e">
        <f>IF(#REF!="сх",0,0)</f>
        <v>#REF!</v>
      </c>
      <c r="EP19" s="25" t="e">
        <f>SUM(CZ19:EO19)</f>
        <v>#REF!</v>
      </c>
      <c r="EQ19" s="25"/>
      <c r="ER19" s="25" t="e">
        <f>IF(#REF!="сх","ноль",IF(#REF!&gt;0,#REF!,"Ноль"))</f>
        <v>#REF!</v>
      </c>
      <c r="ES19" s="25" t="e">
        <f>IF(#REF!="сх","ноль",IF(#REF!&gt;0,#REF!,"Ноль"))</f>
        <v>#REF!</v>
      </c>
      <c r="ET19" s="25"/>
      <c r="EU19" s="25" t="e">
        <f>MIN(ER19,ES19)</f>
        <v>#REF!</v>
      </c>
      <c r="EV19" s="25" t="e">
        <f>IF(K19=#REF!,IF(#REF!&lt;#REF!,#REF!,EZ19),#REF!)</f>
        <v>#REF!</v>
      </c>
      <c r="EW19" s="25" t="e">
        <f>IF(K19=#REF!,IF(#REF!&lt;#REF!,0,1))</f>
        <v>#REF!</v>
      </c>
      <c r="EX19" s="25" t="e">
        <f>IF(AND(EU19&gt;=21,EU19&lt;&gt;0),EU19,IF(K19&lt;#REF!,"СТОП",EV19+EW19))</f>
        <v>#REF!</v>
      </c>
      <c r="EY19" s="25"/>
      <c r="EZ19" s="25">
        <v>15</v>
      </c>
      <c r="FA19" s="25">
        <v>16</v>
      </c>
      <c r="FB19" s="25"/>
      <c r="FC19" s="27" t="e">
        <f>IF(#REF!=1,25,0)</f>
        <v>#REF!</v>
      </c>
      <c r="FD19" s="27" t="e">
        <f>IF(#REF!=2,22,0)</f>
        <v>#REF!</v>
      </c>
      <c r="FE19" s="27" t="e">
        <f>IF(#REF!=3,20,0)</f>
        <v>#REF!</v>
      </c>
      <c r="FF19" s="27" t="e">
        <f>IF(#REF!=4,18,0)</f>
        <v>#REF!</v>
      </c>
      <c r="FG19" s="27" t="e">
        <f>IF(#REF!=5,16,0)</f>
        <v>#REF!</v>
      </c>
      <c r="FH19" s="27" t="e">
        <f>IF(#REF!=6,15,0)</f>
        <v>#REF!</v>
      </c>
      <c r="FI19" s="27" t="e">
        <f>IF(#REF!=7,14,0)</f>
        <v>#REF!</v>
      </c>
      <c r="FJ19" s="27" t="e">
        <f>IF(#REF!=8,13,0)</f>
        <v>#REF!</v>
      </c>
      <c r="FK19" s="27" t="e">
        <f>IF(#REF!=9,12,0)</f>
        <v>#REF!</v>
      </c>
      <c r="FL19" s="27" t="e">
        <f>IF(#REF!=10,11,0)</f>
        <v>#REF!</v>
      </c>
      <c r="FM19" s="27" t="e">
        <f>IF(#REF!=11,10,0)</f>
        <v>#REF!</v>
      </c>
      <c r="FN19" s="27" t="e">
        <f>IF(#REF!=12,9,0)</f>
        <v>#REF!</v>
      </c>
      <c r="FO19" s="27" t="e">
        <f>IF(#REF!=13,8,0)</f>
        <v>#REF!</v>
      </c>
      <c r="FP19" s="27" t="e">
        <f>IF(#REF!=14,7,0)</f>
        <v>#REF!</v>
      </c>
      <c r="FQ19" s="27" t="e">
        <f>IF(#REF!=15,6,0)</f>
        <v>#REF!</v>
      </c>
      <c r="FR19" s="27" t="e">
        <f>IF(#REF!=16,5,0)</f>
        <v>#REF!</v>
      </c>
      <c r="FS19" s="27" t="e">
        <f>IF(#REF!=17,4,0)</f>
        <v>#REF!</v>
      </c>
      <c r="FT19" s="27" t="e">
        <f>IF(#REF!=18,3,0)</f>
        <v>#REF!</v>
      </c>
      <c r="FU19" s="27" t="e">
        <f>IF(#REF!=19,2,0)</f>
        <v>#REF!</v>
      </c>
      <c r="FV19" s="27" t="e">
        <f>IF(#REF!=20,1,0)</f>
        <v>#REF!</v>
      </c>
      <c r="FW19" s="27" t="e">
        <f>IF(#REF!&gt;20,0,0)</f>
        <v>#REF!</v>
      </c>
      <c r="FX19" s="27" t="e">
        <f>IF(#REF!="сх",0,0)</f>
        <v>#REF!</v>
      </c>
      <c r="FY19" s="27" t="e">
        <f>SUM(FC19:FX19)</f>
        <v>#REF!</v>
      </c>
      <c r="FZ19" s="27" t="e">
        <f>IF(#REF!=1,25,0)</f>
        <v>#REF!</v>
      </c>
      <c r="GA19" s="27" t="e">
        <f>IF(#REF!=2,22,0)</f>
        <v>#REF!</v>
      </c>
      <c r="GB19" s="27" t="e">
        <f>IF(#REF!=3,20,0)</f>
        <v>#REF!</v>
      </c>
      <c r="GC19" s="27" t="e">
        <f>IF(#REF!=4,18,0)</f>
        <v>#REF!</v>
      </c>
      <c r="GD19" s="27" t="e">
        <f>IF(#REF!=5,16,0)</f>
        <v>#REF!</v>
      </c>
      <c r="GE19" s="27" t="e">
        <f>IF(#REF!=6,15,0)</f>
        <v>#REF!</v>
      </c>
      <c r="GF19" s="27" t="e">
        <f>IF(#REF!=7,14,0)</f>
        <v>#REF!</v>
      </c>
      <c r="GG19" s="27" t="e">
        <f>IF(#REF!=8,13,0)</f>
        <v>#REF!</v>
      </c>
      <c r="GH19" s="27" t="e">
        <f>IF(#REF!=9,12,0)</f>
        <v>#REF!</v>
      </c>
      <c r="GI19" s="27" t="e">
        <f>IF(#REF!=10,11,0)</f>
        <v>#REF!</v>
      </c>
      <c r="GJ19" s="27" t="e">
        <f>IF(#REF!=11,10,0)</f>
        <v>#REF!</v>
      </c>
      <c r="GK19" s="27" t="e">
        <f>IF(#REF!=12,9,0)</f>
        <v>#REF!</v>
      </c>
      <c r="GL19" s="27" t="e">
        <f>IF(#REF!=13,8,0)</f>
        <v>#REF!</v>
      </c>
      <c r="GM19" s="27" t="e">
        <f>IF(#REF!=14,7,0)</f>
        <v>#REF!</v>
      </c>
      <c r="GN19" s="27" t="e">
        <f>IF(#REF!=15,6,0)</f>
        <v>#REF!</v>
      </c>
      <c r="GO19" s="27" t="e">
        <f>IF(#REF!=16,5,0)</f>
        <v>#REF!</v>
      </c>
      <c r="GP19" s="27" t="e">
        <f>IF(#REF!=17,4,0)</f>
        <v>#REF!</v>
      </c>
      <c r="GQ19" s="27" t="e">
        <f>IF(#REF!=18,3,0)</f>
        <v>#REF!</v>
      </c>
      <c r="GR19" s="27" t="e">
        <f>IF(#REF!=19,2,0)</f>
        <v>#REF!</v>
      </c>
      <c r="GS19" s="27" t="e">
        <f>IF(#REF!=20,1,0)</f>
        <v>#REF!</v>
      </c>
      <c r="GT19" s="27" t="e">
        <f>IF(#REF!&gt;20,0,0)</f>
        <v>#REF!</v>
      </c>
      <c r="GU19" s="27" t="e">
        <f>IF(#REF!="сх",0,0)</f>
        <v>#REF!</v>
      </c>
      <c r="GV19" s="27" t="e">
        <f>SUM(FZ19:GU19)</f>
        <v>#REF!</v>
      </c>
      <c r="GW19" s="27" t="e">
        <f>IF(#REF!=1,100,0)</f>
        <v>#REF!</v>
      </c>
      <c r="GX19" s="27" t="e">
        <f>IF(#REF!=2,98,0)</f>
        <v>#REF!</v>
      </c>
      <c r="GY19" s="27" t="e">
        <f>IF(#REF!=3,95,0)</f>
        <v>#REF!</v>
      </c>
      <c r="GZ19" s="27" t="e">
        <f>IF(#REF!=4,93,0)</f>
        <v>#REF!</v>
      </c>
      <c r="HA19" s="27" t="e">
        <f>IF(#REF!=5,90,0)</f>
        <v>#REF!</v>
      </c>
      <c r="HB19" s="27" t="e">
        <f>IF(#REF!=6,88,0)</f>
        <v>#REF!</v>
      </c>
      <c r="HC19" s="27" t="e">
        <f>IF(#REF!=7,85,0)</f>
        <v>#REF!</v>
      </c>
      <c r="HD19" s="27" t="e">
        <f>IF(#REF!=8,83,0)</f>
        <v>#REF!</v>
      </c>
      <c r="HE19" s="27" t="e">
        <f>IF(#REF!=9,80,0)</f>
        <v>#REF!</v>
      </c>
      <c r="HF19" s="27" t="e">
        <f>IF(#REF!=10,78,0)</f>
        <v>#REF!</v>
      </c>
      <c r="HG19" s="27" t="e">
        <f>IF(#REF!=11,75,0)</f>
        <v>#REF!</v>
      </c>
      <c r="HH19" s="27" t="e">
        <f>IF(#REF!=12,73,0)</f>
        <v>#REF!</v>
      </c>
      <c r="HI19" s="27" t="e">
        <f>IF(#REF!=13,70,0)</f>
        <v>#REF!</v>
      </c>
      <c r="HJ19" s="27" t="e">
        <f>IF(#REF!=14,68,0)</f>
        <v>#REF!</v>
      </c>
      <c r="HK19" s="27" t="e">
        <f>IF(#REF!=15,65,0)</f>
        <v>#REF!</v>
      </c>
      <c r="HL19" s="27" t="e">
        <f>IF(#REF!=16,63,0)</f>
        <v>#REF!</v>
      </c>
      <c r="HM19" s="27" t="e">
        <f>IF(#REF!=17,60,0)</f>
        <v>#REF!</v>
      </c>
      <c r="HN19" s="27" t="e">
        <f>IF(#REF!=18,58,0)</f>
        <v>#REF!</v>
      </c>
      <c r="HO19" s="27" t="e">
        <f>IF(#REF!=19,55,0)</f>
        <v>#REF!</v>
      </c>
      <c r="HP19" s="27" t="e">
        <f>IF(#REF!=20,53,0)</f>
        <v>#REF!</v>
      </c>
      <c r="HQ19" s="27" t="e">
        <f>IF(#REF!&gt;20,0,0)</f>
        <v>#REF!</v>
      </c>
      <c r="HR19" s="27" t="e">
        <f>IF(#REF!="сх",0,0)</f>
        <v>#REF!</v>
      </c>
      <c r="HS19" s="27" t="e">
        <f>SUM(GW19:HR19)</f>
        <v>#REF!</v>
      </c>
      <c r="HT19" s="27" t="e">
        <f>IF(#REF!=1,100,0)</f>
        <v>#REF!</v>
      </c>
      <c r="HU19" s="27" t="e">
        <f>IF(#REF!=2,98,0)</f>
        <v>#REF!</v>
      </c>
      <c r="HV19" s="27" t="e">
        <f>IF(#REF!=3,95,0)</f>
        <v>#REF!</v>
      </c>
      <c r="HW19" s="27" t="e">
        <f>IF(#REF!=4,93,0)</f>
        <v>#REF!</v>
      </c>
      <c r="HX19" s="27" t="e">
        <f>IF(#REF!=5,90,0)</f>
        <v>#REF!</v>
      </c>
      <c r="HY19" s="27" t="e">
        <f>IF(#REF!=6,88,0)</f>
        <v>#REF!</v>
      </c>
      <c r="HZ19" s="27" t="e">
        <f>IF(#REF!=7,85,0)</f>
        <v>#REF!</v>
      </c>
      <c r="IA19" s="27" t="e">
        <f>IF(#REF!=8,83,0)</f>
        <v>#REF!</v>
      </c>
      <c r="IB19" s="27" t="e">
        <f>IF(#REF!=9,80,0)</f>
        <v>#REF!</v>
      </c>
      <c r="IC19" s="27" t="e">
        <f>IF(#REF!=10,78,0)</f>
        <v>#REF!</v>
      </c>
      <c r="ID19" s="27" t="e">
        <f>IF(#REF!=11,75,0)</f>
        <v>#REF!</v>
      </c>
      <c r="IE19" s="27" t="e">
        <f>IF(#REF!=12,73,0)</f>
        <v>#REF!</v>
      </c>
      <c r="IF19" s="27" t="e">
        <f>IF(#REF!=13,70,0)</f>
        <v>#REF!</v>
      </c>
      <c r="IG19" s="27" t="e">
        <f>IF(#REF!=14,68,0)</f>
        <v>#REF!</v>
      </c>
      <c r="IH19" s="27" t="e">
        <f>IF(#REF!=15,65,0)</f>
        <v>#REF!</v>
      </c>
      <c r="II19" s="27" t="e">
        <f>IF(#REF!=16,63,0)</f>
        <v>#REF!</v>
      </c>
      <c r="IJ19" s="27" t="e">
        <f>IF(#REF!=17,60,0)</f>
        <v>#REF!</v>
      </c>
      <c r="IK19" s="27" t="e">
        <f>IF(#REF!=18,58,0)</f>
        <v>#REF!</v>
      </c>
      <c r="IL19" s="27" t="e">
        <f>IF(#REF!=19,55,0)</f>
        <v>#REF!</v>
      </c>
      <c r="IM19" s="27" t="e">
        <f>IF(#REF!=20,53,0)</f>
        <v>#REF!</v>
      </c>
      <c r="IN19" s="27" t="e">
        <f>IF(#REF!&gt;20,0,0)</f>
        <v>#REF!</v>
      </c>
      <c r="IO19" s="27" t="e">
        <f>IF(#REF!="сх",0,0)</f>
        <v>#REF!</v>
      </c>
      <c r="IP19" s="27" t="e">
        <f>SUM(HT19:IO19)</f>
        <v>#REF!</v>
      </c>
      <c r="IQ19" s="25"/>
      <c r="IR19" s="25"/>
      <c r="IS19" s="25"/>
      <c r="IT19" s="25"/>
      <c r="IU19" s="25"/>
      <c r="IV19" s="25"/>
    </row>
    <row r="20" spans="1:256" s="3" customFormat="1" ht="34.5">
      <c r="A20" s="97"/>
      <c r="B20" s="99"/>
      <c r="C20" s="99"/>
      <c r="D20" s="49" t="s">
        <v>54</v>
      </c>
      <c r="E20" s="50" t="s">
        <v>30</v>
      </c>
      <c r="F20" s="46">
        <v>11</v>
      </c>
      <c r="G20" s="67">
        <v>5</v>
      </c>
      <c r="H20" s="68">
        <v>36</v>
      </c>
      <c r="I20" s="67">
        <v>4</v>
      </c>
      <c r="J20" s="68">
        <v>38</v>
      </c>
      <c r="K20" s="97"/>
      <c r="L20" s="24"/>
      <c r="M20" s="25"/>
      <c r="N20" s="26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5"/>
      <c r="IR20" s="25"/>
      <c r="IS20" s="25"/>
      <c r="IT20" s="25"/>
      <c r="IU20" s="25"/>
      <c r="IV20" s="25"/>
    </row>
    <row r="21" spans="1:256" s="3" customFormat="1" ht="69.75" thickBot="1">
      <c r="A21" s="75"/>
      <c r="B21" s="100"/>
      <c r="C21" s="100"/>
      <c r="D21" s="51" t="s">
        <v>55</v>
      </c>
      <c r="E21" s="52" t="s">
        <v>56</v>
      </c>
      <c r="F21" s="53">
        <v>981</v>
      </c>
      <c r="G21" s="69">
        <v>3</v>
      </c>
      <c r="H21" s="70">
        <v>40</v>
      </c>
      <c r="I21" s="69">
        <v>4</v>
      </c>
      <c r="J21" s="70">
        <v>38</v>
      </c>
      <c r="K21" s="75"/>
      <c r="L21" s="24"/>
      <c r="M21" s="25"/>
      <c r="N21" s="26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5"/>
      <c r="IR21" s="25"/>
      <c r="IS21" s="25"/>
      <c r="IT21" s="25"/>
      <c r="IU21" s="25"/>
      <c r="IV21" s="25"/>
    </row>
    <row r="22" spans="1:256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8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7"/>
      <c r="DX22" s="7"/>
      <c r="DY22" s="7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9"/>
      <c r="ER22" s="9"/>
      <c r="ES22" s="9"/>
      <c r="ET22" s="9"/>
      <c r="EU22" s="9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</row>
    <row r="23" spans="1:256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8"/>
      <c r="M23" s="7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7"/>
      <c r="DX23" s="7"/>
      <c r="DY23" s="7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9"/>
      <c r="ER23" s="9"/>
      <c r="ES23" s="9"/>
      <c r="ET23" s="9"/>
      <c r="EU23" s="9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1:256" ht="12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8"/>
      <c r="M24" s="7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7"/>
      <c r="DX24" s="7"/>
      <c r="DY24" s="7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9"/>
      <c r="ER24" s="9"/>
      <c r="ES24" s="9"/>
      <c r="ET24" s="9"/>
      <c r="EU24" s="9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256" s="36" customFormat="1" ht="43.5">
      <c r="A25" s="30" t="s">
        <v>19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  <c r="R25" s="31"/>
      <c r="S25" s="32"/>
      <c r="T25" s="33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3"/>
      <c r="EE25" s="33"/>
      <c r="EF25" s="33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4"/>
      <c r="EY25" s="34"/>
      <c r="EZ25" s="34"/>
      <c r="FA25" s="34"/>
      <c r="FB25" s="34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</row>
    <row r="26" spans="1:256" s="36" customFormat="1" ht="43.5">
      <c r="A26" s="30" t="s">
        <v>31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1"/>
      <c r="R26" s="31"/>
      <c r="S26" s="32"/>
      <c r="T26" s="33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3"/>
      <c r="EE26" s="33"/>
      <c r="EF26" s="33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4"/>
      <c r="EY26" s="34"/>
      <c r="EZ26" s="34"/>
      <c r="FA26" s="34"/>
      <c r="FB26" s="34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</row>
    <row r="27" spans="1:256" s="36" customFormat="1" ht="18.7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7"/>
      <c r="O27" s="30"/>
      <c r="P27" s="30"/>
      <c r="Q27" s="31"/>
      <c r="R27" s="31"/>
      <c r="S27" s="32"/>
      <c r="T27" s="33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3"/>
      <c r="EE27" s="33"/>
      <c r="EF27" s="33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4"/>
      <c r="EY27" s="34"/>
      <c r="EZ27" s="34"/>
      <c r="FA27" s="34"/>
      <c r="FB27" s="34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</row>
    <row r="28" spans="1:256" s="36" customFormat="1" ht="43.5">
      <c r="A28" s="30" t="s">
        <v>21</v>
      </c>
      <c r="B28" s="30"/>
      <c r="C28" s="30"/>
      <c r="D28" s="30"/>
      <c r="E28" s="30"/>
      <c r="F28" s="30"/>
      <c r="G28" s="30"/>
      <c r="H28" s="30"/>
      <c r="I28" s="30"/>
      <c r="J28" s="30"/>
      <c r="K28" s="31"/>
      <c r="L28" s="30"/>
      <c r="M28" s="31"/>
      <c r="N28" s="31"/>
      <c r="O28" s="32"/>
      <c r="P28" s="33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3"/>
      <c r="EA28" s="33"/>
      <c r="EB28" s="33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4"/>
      <c r="EU28" s="34"/>
      <c r="EV28" s="34"/>
      <c r="EW28" s="34"/>
      <c r="EX28" s="34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</row>
    <row r="29" spans="1:256" s="36" customFormat="1" ht="43.5">
      <c r="A29" s="38" t="s">
        <v>34</v>
      </c>
      <c r="B29" s="38"/>
      <c r="C29" s="38"/>
      <c r="D29" s="38"/>
      <c r="E29" s="38"/>
      <c r="F29" s="38"/>
      <c r="G29" s="38"/>
      <c r="H29" s="38"/>
      <c r="I29" s="38"/>
      <c r="J29" s="38"/>
      <c r="K29" s="31"/>
      <c r="L29" s="38"/>
      <c r="M29" s="31"/>
      <c r="N29" s="31"/>
      <c r="O29" s="32"/>
      <c r="P29" s="33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3"/>
      <c r="EA29" s="33"/>
      <c r="EB29" s="33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4"/>
      <c r="EU29" s="34"/>
      <c r="EV29" s="34"/>
      <c r="EW29" s="34"/>
      <c r="EX29" s="34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</row>
    <row r="30" spans="1:256" s="36" customFormat="1" ht="43.5">
      <c r="A30" s="39" t="s">
        <v>24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5"/>
      <c r="T30" s="40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40"/>
      <c r="EE30" s="40"/>
      <c r="EF30" s="40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41"/>
      <c r="EY30" s="41"/>
      <c r="EZ30" s="41"/>
      <c r="FA30" s="41"/>
      <c r="FB30" s="41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</row>
    <row r="31" spans="1:256" s="36" customFormat="1" ht="43.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5"/>
      <c r="T31" s="40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40"/>
      <c r="EE31" s="40"/>
      <c r="EF31" s="40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41"/>
      <c r="EY31" s="41"/>
      <c r="EZ31" s="41"/>
      <c r="FA31" s="41"/>
      <c r="FB31" s="41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</row>
    <row r="32" spans="1:256" s="36" customFormat="1" ht="43.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5"/>
      <c r="T32" s="40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40"/>
      <c r="EE32" s="40"/>
      <c r="EF32" s="40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41"/>
      <c r="EY32" s="41"/>
      <c r="EZ32" s="41"/>
      <c r="FA32" s="41"/>
      <c r="FB32" s="41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</row>
    <row r="33" spans="1:256" s="36" customFormat="1" ht="43.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5"/>
      <c r="T33" s="40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40"/>
      <c r="EE33" s="40"/>
      <c r="EF33" s="40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41"/>
      <c r="EY33" s="41"/>
      <c r="EZ33" s="41"/>
      <c r="FA33" s="41"/>
      <c r="FB33" s="41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</row>
    <row r="34" spans="1:256" s="36" customFormat="1" ht="43.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5"/>
      <c r="T34" s="40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40"/>
      <c r="EE34" s="40"/>
      <c r="EF34" s="40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41"/>
      <c r="EY34" s="41"/>
      <c r="EZ34" s="41"/>
      <c r="FA34" s="41"/>
      <c r="FB34" s="41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</row>
    <row r="35" spans="1:256" s="36" customFormat="1" ht="43.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5"/>
      <c r="T35" s="40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40"/>
      <c r="EE35" s="40"/>
      <c r="EF35" s="40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41"/>
      <c r="EY35" s="41"/>
      <c r="EZ35" s="41"/>
      <c r="FA35" s="41"/>
      <c r="FB35" s="41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</row>
    <row r="36" spans="1:256" s="36" customFormat="1" ht="43.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5"/>
      <c r="T36" s="40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40"/>
      <c r="EE36" s="40"/>
      <c r="EF36" s="40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41"/>
      <c r="EY36" s="41"/>
      <c r="EZ36" s="41"/>
      <c r="FA36" s="41"/>
      <c r="FB36" s="41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</row>
    <row r="37" spans="1:256" s="36" customFormat="1" ht="43.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5"/>
      <c r="T37" s="40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40"/>
      <c r="EE37" s="40"/>
      <c r="EF37" s="40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41"/>
      <c r="EY37" s="41"/>
      <c r="EZ37" s="41"/>
      <c r="FA37" s="41"/>
      <c r="FB37" s="41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</row>
    <row r="38" spans="1:256" s="36" customFormat="1" ht="43.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5"/>
      <c r="T38" s="40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40"/>
      <c r="EE38" s="40"/>
      <c r="EF38" s="40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41"/>
      <c r="EY38" s="41"/>
      <c r="EZ38" s="41"/>
      <c r="FA38" s="41"/>
      <c r="FB38" s="41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</row>
    <row r="39" spans="1:256" s="36" customFormat="1" ht="43.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5"/>
      <c r="T39" s="40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40"/>
      <c r="EE39" s="40"/>
      <c r="EF39" s="40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41"/>
      <c r="EY39" s="41"/>
      <c r="EZ39" s="41"/>
      <c r="FA39" s="41"/>
      <c r="FB39" s="41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</row>
    <row r="40" spans="1:158" s="36" customFormat="1" ht="43.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T40" s="43"/>
      <c r="ED40" s="43"/>
      <c r="EE40" s="43"/>
      <c r="EF40" s="43"/>
      <c r="EX40" s="44"/>
      <c r="EY40" s="44"/>
      <c r="EZ40" s="44"/>
      <c r="FA40" s="44"/>
      <c r="FB40" s="44"/>
    </row>
    <row r="41" spans="1:158" s="36" customFormat="1" ht="43.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T41" s="43"/>
      <c r="ED41" s="43"/>
      <c r="EE41" s="43"/>
      <c r="EF41" s="43"/>
      <c r="EX41" s="44"/>
      <c r="EY41" s="44"/>
      <c r="EZ41" s="44"/>
      <c r="FA41" s="44"/>
      <c r="FB41" s="44"/>
    </row>
    <row r="42" spans="1:158" s="36" customFormat="1" ht="43.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T42" s="43"/>
      <c r="ED42" s="43"/>
      <c r="EE42" s="43"/>
      <c r="EF42" s="43"/>
      <c r="EX42" s="44"/>
      <c r="EY42" s="44"/>
      <c r="EZ42" s="44"/>
      <c r="FA42" s="44"/>
      <c r="FB42" s="44"/>
    </row>
    <row r="43" spans="1:158" s="36" customFormat="1" ht="43.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T43" s="43"/>
      <c r="ED43" s="43"/>
      <c r="EE43" s="43"/>
      <c r="EF43" s="43"/>
      <c r="EX43" s="44"/>
      <c r="EY43" s="44"/>
      <c r="EZ43" s="44"/>
      <c r="FA43" s="44"/>
      <c r="FB43" s="44"/>
    </row>
    <row r="44" spans="1:158" s="36" customFormat="1" ht="43.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T44" s="43"/>
      <c r="ED44" s="43"/>
      <c r="EE44" s="43"/>
      <c r="EF44" s="43"/>
      <c r="EX44" s="44"/>
      <c r="EY44" s="44"/>
      <c r="EZ44" s="44"/>
      <c r="FA44" s="44"/>
      <c r="FB44" s="44"/>
    </row>
    <row r="45" spans="1:158" s="36" customFormat="1" ht="43.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T45" s="43"/>
      <c r="ED45" s="43"/>
      <c r="EE45" s="43"/>
      <c r="EF45" s="43"/>
      <c r="EX45" s="44"/>
      <c r="EY45" s="44"/>
      <c r="EZ45" s="44"/>
      <c r="FA45" s="44"/>
      <c r="FB45" s="44"/>
    </row>
    <row r="46" spans="1:158" s="36" customFormat="1" ht="43.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T46" s="43"/>
      <c r="ED46" s="43"/>
      <c r="EE46" s="43"/>
      <c r="EF46" s="43"/>
      <c r="EX46" s="44"/>
      <c r="EY46" s="44"/>
      <c r="EZ46" s="44"/>
      <c r="FA46" s="44"/>
      <c r="FB46" s="44"/>
    </row>
    <row r="47" spans="1:158" s="36" customFormat="1" ht="43.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T47" s="43"/>
      <c r="ED47" s="43"/>
      <c r="EE47" s="43"/>
      <c r="EF47" s="43"/>
      <c r="EX47" s="44"/>
      <c r="EY47" s="44"/>
      <c r="EZ47" s="44"/>
      <c r="FA47" s="44"/>
      <c r="FB47" s="44"/>
    </row>
    <row r="48" spans="1:158" s="36" customFormat="1" ht="43.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T48" s="43"/>
      <c r="ED48" s="43"/>
      <c r="EE48" s="43"/>
      <c r="EF48" s="43"/>
      <c r="EX48" s="44"/>
      <c r="EY48" s="44"/>
      <c r="EZ48" s="44"/>
      <c r="FA48" s="44"/>
      <c r="FB48" s="44"/>
    </row>
    <row r="49" spans="1:158" s="36" customFormat="1" ht="43.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T49" s="43"/>
      <c r="ED49" s="43"/>
      <c r="EE49" s="43"/>
      <c r="EF49" s="43"/>
      <c r="EX49" s="44"/>
      <c r="EY49" s="44"/>
      <c r="EZ49" s="44"/>
      <c r="FA49" s="44"/>
      <c r="FB49" s="44"/>
    </row>
    <row r="50" spans="1:158" s="36" customFormat="1" ht="43.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T50" s="43"/>
      <c r="ED50" s="43"/>
      <c r="EE50" s="43"/>
      <c r="EF50" s="43"/>
      <c r="EX50" s="44"/>
      <c r="EY50" s="44"/>
      <c r="EZ50" s="44"/>
      <c r="FA50" s="44"/>
      <c r="FB50" s="44"/>
    </row>
    <row r="51" spans="1:256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8"/>
      <c r="M51" s="7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7"/>
      <c r="DX51" s="7"/>
      <c r="DY51" s="7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9"/>
      <c r="ER51" s="9"/>
      <c r="ES51" s="9"/>
      <c r="ET51" s="9"/>
      <c r="EU51" s="9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</row>
    <row r="52" spans="1:256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8"/>
      <c r="M52" s="7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7"/>
      <c r="DX52" s="7"/>
      <c r="DY52" s="7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9"/>
      <c r="ER52" s="9"/>
      <c r="ES52" s="9"/>
      <c r="ET52" s="9"/>
      <c r="EU52" s="9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</row>
    <row r="53" spans="1:256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8"/>
      <c r="M53" s="7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7"/>
      <c r="DX53" s="7"/>
      <c r="DY53" s="7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9"/>
      <c r="ER53" s="9"/>
      <c r="ES53" s="9"/>
      <c r="ET53" s="9"/>
      <c r="EU53" s="9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</row>
    <row r="54" spans="1:256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8"/>
      <c r="M54" s="7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7"/>
      <c r="DX54" s="7"/>
      <c r="DY54" s="7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9"/>
      <c r="ER54" s="9"/>
      <c r="ES54" s="9"/>
      <c r="ET54" s="9"/>
      <c r="EU54" s="9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</row>
    <row r="55" spans="1:256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8"/>
      <c r="M55" s="7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7"/>
      <c r="DX55" s="7"/>
      <c r="DY55" s="7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9"/>
      <c r="ER55" s="9"/>
      <c r="ES55" s="9"/>
      <c r="ET55" s="9"/>
      <c r="EU55" s="9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:256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8"/>
      <c r="M56" s="7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7"/>
      <c r="DX56" s="7"/>
      <c r="DY56" s="7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9"/>
      <c r="ER56" s="9"/>
      <c r="ES56" s="9"/>
      <c r="ET56" s="9"/>
      <c r="EU56" s="9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</sheetData>
  <sheetProtection formatCells="0" formatColumns="0" formatRows="0" insertColumns="0" insertRows="0" insertHyperlinks="0" deleteColumns="0" deleteRows="0" autoFilter="0" pivotTables="0"/>
  <mergeCells count="27">
    <mergeCell ref="K19:K21"/>
    <mergeCell ref="A10:A18"/>
    <mergeCell ref="B10:B18"/>
    <mergeCell ref="C10:C18"/>
    <mergeCell ref="K10:K18"/>
    <mergeCell ref="J7:J9"/>
    <mergeCell ref="A19:A21"/>
    <mergeCell ref="B19:B21"/>
    <mergeCell ref="C19:C21"/>
    <mergeCell ref="E7:E9"/>
    <mergeCell ref="G7:G9"/>
    <mergeCell ref="H7:H9"/>
    <mergeCell ref="I7:I9"/>
    <mergeCell ref="A2:K2"/>
    <mergeCell ref="A3:K3"/>
    <mergeCell ref="G6:H6"/>
    <mergeCell ref="I6:J6"/>
    <mergeCell ref="L1:L4"/>
    <mergeCell ref="A4:K4"/>
    <mergeCell ref="A5:K5"/>
    <mergeCell ref="A7:A9"/>
    <mergeCell ref="B7:B9"/>
    <mergeCell ref="F7:F9"/>
    <mergeCell ref="K7:K9"/>
    <mergeCell ref="L7:L9"/>
    <mergeCell ref="C7:C9"/>
    <mergeCell ref="D7:D9"/>
  </mergeCells>
  <printOptions horizontalCentered="1"/>
  <pageMargins left="0.6299212598425197" right="0.2362204724409449" top="0.15748031496062992" bottom="0.35433070866141736" header="0.5118110236220472" footer="0.5118110236220472"/>
  <pageSetup fitToHeight="2" fitToWidth="1" horizontalDpi="300" verticalDpi="300" orientation="portrait" paperSize="9" scale="2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Veron Seba</cp:lastModifiedBy>
  <cp:lastPrinted>2014-05-24T11:29:52Z</cp:lastPrinted>
  <dcterms:created xsi:type="dcterms:W3CDTF">1996-10-08T23:32:33Z</dcterms:created>
  <dcterms:modified xsi:type="dcterms:W3CDTF">2014-05-26T13:13:00Z</dcterms:modified>
  <cp:category/>
  <cp:version/>
  <cp:contentType/>
  <cp:contentStatus/>
</cp:coreProperties>
</file>