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060" windowHeight="7470" activeTab="0"/>
  </bookViews>
  <sheets>
    <sheet name="КОМАНДЫ" sheetId="1" r:id="rId1"/>
  </sheets>
  <definedNames>
    <definedName name="_xlnm.Print_Area" localSheetId="0">'КОМАНДЫ'!$A$1:$ID$101</definedName>
  </definedNames>
  <calcPr fullCalcOnLoad="1"/>
</workbook>
</file>

<file path=xl/sharedStrings.xml><?xml version="1.0" encoding="utf-8"?>
<sst xmlns="http://schemas.openxmlformats.org/spreadsheetml/2006/main" count="142" uniqueCount="100">
  <si>
    <t>Ст. №</t>
  </si>
  <si>
    <t>сх</t>
  </si>
  <si>
    <t>cx</t>
  </si>
  <si>
    <t>первый заезд личные очки</t>
  </si>
  <si>
    <t>второй заезд личные очки</t>
  </si>
  <si>
    <t>Первый заезд командные очки</t>
  </si>
  <si>
    <t>Второй заезд командные очки</t>
  </si>
  <si>
    <t>место</t>
  </si>
  <si>
    <t>Н. Стро</t>
  </si>
  <si>
    <t>В. стро</t>
  </si>
  <si>
    <t>Сумма очк. в командном зачете</t>
  </si>
  <si>
    <t>мин</t>
  </si>
  <si>
    <t>первый этап</t>
  </si>
  <si>
    <t>очки</t>
  </si>
  <si>
    <t>sym</t>
  </si>
  <si>
    <t>Sym</t>
  </si>
  <si>
    <t>чр1</t>
  </si>
  <si>
    <t>чр2</t>
  </si>
  <si>
    <t xml:space="preserve">Место </t>
  </si>
  <si>
    <t>Главный судья</t>
  </si>
  <si>
    <t>Город (край, район, область)</t>
  </si>
  <si>
    <t xml:space="preserve">Сумма очков             </t>
  </si>
  <si>
    <t>ПРОТОКОЛ  КОМАНДНОГО  ЗАЧЕТА</t>
  </si>
  <si>
    <t xml:space="preserve"> </t>
  </si>
  <si>
    <t>ОЧКИ</t>
  </si>
  <si>
    <t>МЕСТО</t>
  </si>
  <si>
    <t>Наименование команды (клуба)</t>
  </si>
  <si>
    <t>Фамилия, Имя участника</t>
  </si>
  <si>
    <t>1-й заезд</t>
  </si>
  <si>
    <t>2-й заезд</t>
  </si>
  <si>
    <t>Гурьев Артем</t>
  </si>
  <si>
    <t>КОМАНДНЫЙ ЗАЧЕТ "ВЗРОСЛЫЕ"</t>
  </si>
  <si>
    <t>Главный секретарь соревнований</t>
  </si>
  <si>
    <t>судья Всероссийской категории:                                                   А. Ю. Иванов (г. Москва; лицензия МФР А 105; FIM 9517/7888)</t>
  </si>
  <si>
    <t>г. Белгород</t>
  </si>
  <si>
    <t>Класс мотоциклов</t>
  </si>
  <si>
    <t>OPEN</t>
  </si>
  <si>
    <t>Алышев Артем</t>
  </si>
  <si>
    <t>Локтев Никита</t>
  </si>
  <si>
    <t>Есин Степан</t>
  </si>
  <si>
    <t>Куцубин Артем</t>
  </si>
  <si>
    <t>Хахалев Владимир</t>
  </si>
  <si>
    <t xml:space="preserve">судья Первой категории:                                                               В. А. Антюфеев (г. Белгород; лицензия МФР А 153)                                                 </t>
  </si>
  <si>
    <t xml:space="preserve">Открытый Кубок ДОСААФ России по мотоциклетному спорту (мотокросс) 2015 года - I-й этап.                                                                                    </t>
  </si>
  <si>
    <t>г. Россошь, Воронежская область.                                                                                                                                                                                                     01 - 03 мая 2015 года.</t>
  </si>
  <si>
    <t>г. Копейск, Челябинская область</t>
  </si>
  <si>
    <t>СК "Победа"/ ДОСААФ России</t>
  </si>
  <si>
    <t>Гиске Эрнест</t>
  </si>
  <si>
    <t>Гиске Евгений</t>
  </si>
  <si>
    <t>г. Красный Сулин, Ростовская орбласть</t>
  </si>
  <si>
    <t>СТК "Фаворит"</t>
  </si>
  <si>
    <t>Бондаренко Максим</t>
  </si>
  <si>
    <t>Плахутин Александр</t>
  </si>
  <si>
    <t>Васильев Виталий</t>
  </si>
  <si>
    <t>125 Ю</t>
  </si>
  <si>
    <t>Крашнев Вадим</t>
  </si>
  <si>
    <t>г. Россошь, Воронежская область</t>
  </si>
  <si>
    <t>АШ ДОСААФ России</t>
  </si>
  <si>
    <t>Кутелев Максим</t>
  </si>
  <si>
    <t>Украинский Евгений</t>
  </si>
  <si>
    <t>Харин Сергей</t>
  </si>
  <si>
    <t>Супрун Виктор</t>
  </si>
  <si>
    <t>Цыганков Алексей</t>
  </si>
  <si>
    <t>Макасеев Сергей</t>
  </si>
  <si>
    <t>д. Хохряки, Удмуртская Республика</t>
  </si>
  <si>
    <t>"Форсаж" - "Автомобилист"</t>
  </si>
  <si>
    <t>Мельников Платон</t>
  </si>
  <si>
    <t>Плетнев Родион</t>
  </si>
  <si>
    <t>Лукашин Тамерлан</t>
  </si>
  <si>
    <t>г. Сызрань, Самарская область</t>
  </si>
  <si>
    <t>СТК "Вираж"/АШ ДОСААФ</t>
  </si>
  <si>
    <t>Чуянов Евгений</t>
  </si>
  <si>
    <t>Загудаев Леонид</t>
  </si>
  <si>
    <t>Игонин Федор</t>
  </si>
  <si>
    <t>Сборная Белгородской области "Белогорье"</t>
  </si>
  <si>
    <t>Илюхин Илья</t>
  </si>
  <si>
    <t>Назаров Артемий</t>
  </si>
  <si>
    <t>Толстов Андрей</t>
  </si>
  <si>
    <t>Назаров Максим</t>
  </si>
  <si>
    <t>г. Бузулук, Оренбургская область</t>
  </si>
  <si>
    <t>ДСТК "Алмаз"</t>
  </si>
  <si>
    <t>Агапов Егор</t>
  </si>
  <si>
    <t>Жилина Мария</t>
  </si>
  <si>
    <t>Корнев Николай</t>
  </si>
  <si>
    <t>Никифоров Александр</t>
  </si>
  <si>
    <t>Репин Роман</t>
  </si>
  <si>
    <t>Дусаев Дамир</t>
  </si>
  <si>
    <t>Сафин Альфред</t>
  </si>
  <si>
    <t>Сборная Белгородской области "Белогорье 2"</t>
  </si>
  <si>
    <t>Мирошников Иван</t>
  </si>
  <si>
    <t>Воронин Сергей</t>
  </si>
  <si>
    <t>Греков Вадим</t>
  </si>
  <si>
    <t>г. Пермь</t>
  </si>
  <si>
    <t>СТК "Мотокросс - Прикамье"</t>
  </si>
  <si>
    <t>Баландин Степан</t>
  </si>
  <si>
    <t>Замараев Александр</t>
  </si>
  <si>
    <t>Балуев Андрей</t>
  </si>
  <si>
    <t>Обухов Олег</t>
  </si>
  <si>
    <t>н/с</t>
  </si>
  <si>
    <t>Власов Алексей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</si>
</sst>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1"/>
      <name val="Cambria"/>
      <family val="1"/>
    </font>
    <font>
      <sz val="10"/>
      <name val="Cambria"/>
      <family val="1"/>
    </font>
    <font>
      <b/>
      <u val="single"/>
      <sz val="11"/>
      <name val="Cambria"/>
      <family val="1"/>
    </font>
    <font>
      <sz val="11"/>
      <name val="Cambria"/>
      <family val="1"/>
    </font>
    <font>
      <b/>
      <sz val="10"/>
      <name val="Cambria"/>
      <family val="1"/>
    </font>
    <font>
      <sz val="28"/>
      <name val="Cambria"/>
      <family val="1"/>
    </font>
    <font>
      <b/>
      <i/>
      <sz val="28"/>
      <name val="Cambria"/>
      <family val="1"/>
    </font>
    <font>
      <b/>
      <sz val="28"/>
      <name val="Cambria"/>
      <family val="1"/>
    </font>
    <font>
      <b/>
      <i/>
      <sz val="16"/>
      <name val="Cambria"/>
      <family val="1"/>
    </font>
    <font>
      <b/>
      <i/>
      <sz val="12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sz val="35"/>
      <name val="Times New Roman"/>
      <family val="1"/>
    </font>
    <font>
      <sz val="35"/>
      <color indexed="63"/>
      <name val="Cambria"/>
      <family val="1"/>
    </font>
    <font>
      <sz val="35"/>
      <name val="Arial"/>
      <family val="2"/>
    </font>
    <font>
      <sz val="35"/>
      <name val="Cambria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3" fillId="21" borderId="7" applyNumberFormat="0" applyAlignment="0" applyProtection="0"/>
    <xf numFmtId="0" fontId="2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7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24" borderId="0" xfId="0" applyFill="1" applyAlignment="1" applyProtection="1">
      <alignment/>
      <protection locked="0"/>
    </xf>
    <xf numFmtId="0" fontId="3" fillId="24" borderId="0" xfId="0" applyFont="1" applyFill="1" applyAlignment="1" applyProtection="1">
      <alignment vertical="center" wrapText="1"/>
      <protection locked="0"/>
    </xf>
    <xf numFmtId="0" fontId="3" fillId="24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 vertical="center" wrapText="1"/>
      <protection hidden="1" locked="0"/>
    </xf>
    <xf numFmtId="0" fontId="4" fillId="0" borderId="0" xfId="0" applyFont="1" applyBorder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 locked="0"/>
    </xf>
    <xf numFmtId="0" fontId="11" fillId="24" borderId="0" xfId="0" applyFont="1" applyFill="1" applyBorder="1" applyAlignment="1">
      <alignment horizontal="center" vertical="center"/>
    </xf>
    <xf numFmtId="0" fontId="11" fillId="24" borderId="0" xfId="0" applyFont="1" applyFill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hidden="1" locked="0"/>
    </xf>
    <xf numFmtId="0" fontId="4" fillId="0" borderId="0" xfId="0" applyFont="1" applyAlignment="1" applyProtection="1">
      <alignment horizontal="center"/>
      <protection hidden="1"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hidden="1" locked="0"/>
    </xf>
    <xf numFmtId="0" fontId="4" fillId="24" borderId="0" xfId="0" applyFont="1" applyFill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left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8" fillId="24" borderId="0" xfId="0" applyFont="1" applyFill="1" applyAlignment="1" applyProtection="1">
      <alignment/>
      <protection locked="0"/>
    </xf>
    <xf numFmtId="0" fontId="18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19" fillId="24" borderId="0" xfId="0" applyFont="1" applyFill="1" applyAlignment="1" applyProtection="1">
      <alignment/>
      <protection locked="0"/>
    </xf>
    <xf numFmtId="0" fontId="19" fillId="0" borderId="0" xfId="0" applyFont="1" applyAlignment="1">
      <alignment/>
    </xf>
    <xf numFmtId="0" fontId="19" fillId="0" borderId="0" xfId="0" applyFont="1" applyAlignment="1" applyProtection="1">
      <alignment horizontal="left"/>
      <protection locked="0"/>
    </xf>
    <xf numFmtId="0" fontId="8" fillId="24" borderId="10" xfId="0" applyFont="1" applyFill="1" applyBorder="1" applyAlignment="1" applyProtection="1">
      <alignment horizontal="center" vertical="center" wrapText="1"/>
      <protection locked="0"/>
    </xf>
    <xf numFmtId="0" fontId="8" fillId="24" borderId="11" xfId="0" applyFont="1" applyFill="1" applyBorder="1" applyAlignment="1" applyProtection="1">
      <alignment horizontal="center" vertical="center" wrapText="1"/>
      <protection locked="0"/>
    </xf>
    <xf numFmtId="0" fontId="8" fillId="24" borderId="10" xfId="0" applyFont="1" applyFill="1" applyBorder="1" applyAlignment="1" applyProtection="1">
      <alignment horizontal="left" vertical="center" wrapText="1"/>
      <protection locked="0"/>
    </xf>
    <xf numFmtId="0" fontId="8" fillId="24" borderId="11" xfId="0" applyFont="1" applyFill="1" applyBorder="1" applyAlignment="1" applyProtection="1">
      <alignment horizontal="left" vertical="center" wrapText="1"/>
      <protection locked="0"/>
    </xf>
    <xf numFmtId="0" fontId="8" fillId="24" borderId="12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0" fillId="24" borderId="0" xfId="0" applyFont="1" applyFill="1" applyAlignment="1">
      <alignment horizontal="left"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>
      <alignment/>
    </xf>
    <xf numFmtId="0" fontId="20" fillId="0" borderId="0" xfId="0" applyFont="1" applyAlignment="1" applyProtection="1">
      <alignment horizontal="left"/>
      <protection locked="0"/>
    </xf>
    <xf numFmtId="0" fontId="20" fillId="24" borderId="0" xfId="0" applyFont="1" applyFill="1" applyAlignment="1">
      <alignment/>
    </xf>
    <xf numFmtId="0" fontId="8" fillId="24" borderId="12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24" borderId="14" xfId="0" applyFont="1" applyFill="1" applyBorder="1" applyAlignment="1" applyProtection="1">
      <alignment horizontal="left" vertical="center" wrapText="1"/>
      <protection locked="0"/>
    </xf>
    <xf numFmtId="0" fontId="8" fillId="24" borderId="15" xfId="0" applyFont="1" applyFill="1" applyBorder="1" applyAlignment="1" applyProtection="1">
      <alignment horizontal="left" vertical="center" wrapText="1"/>
      <protection locked="0"/>
    </xf>
    <xf numFmtId="0" fontId="8" fillId="24" borderId="14" xfId="0" applyFont="1" applyFill="1" applyBorder="1" applyAlignment="1" applyProtection="1">
      <alignment horizontal="center" vertical="center" wrapText="1"/>
      <protection locked="0"/>
    </xf>
    <xf numFmtId="0" fontId="8" fillId="24" borderId="15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left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21" xfId="0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Fill="1" applyBorder="1" applyAlignment="1" applyProtection="1">
      <alignment horizontal="center" vertical="center" wrapText="1"/>
      <protection locked="0"/>
    </xf>
    <xf numFmtId="0" fontId="8" fillId="0" borderId="23" xfId="0" applyFont="1" applyFill="1" applyBorder="1" applyAlignment="1" applyProtection="1">
      <alignment horizontal="center" vertical="center" wrapText="1"/>
      <protection locked="0"/>
    </xf>
    <xf numFmtId="0" fontId="8" fillId="0" borderId="24" xfId="0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Fill="1" applyBorder="1" applyAlignment="1" applyProtection="1">
      <alignment horizontal="center" vertical="center" wrapText="1"/>
      <protection locked="0"/>
    </xf>
    <xf numFmtId="0" fontId="8" fillId="0" borderId="26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Fill="1" applyBorder="1" applyAlignment="1" applyProtection="1">
      <alignment horizontal="center" vertical="center" wrapText="1"/>
      <protection locked="0"/>
    </xf>
    <xf numFmtId="0" fontId="8" fillId="24" borderId="30" xfId="0" applyFont="1" applyFill="1" applyBorder="1" applyAlignment="1" applyProtection="1">
      <alignment horizontal="left" vertical="center" wrapText="1"/>
      <protection locked="0"/>
    </xf>
    <xf numFmtId="0" fontId="8" fillId="24" borderId="31" xfId="0" applyFont="1" applyFill="1" applyBorder="1" applyAlignment="1" applyProtection="1">
      <alignment horizontal="center" vertical="center" wrapText="1"/>
      <protection locked="0"/>
    </xf>
    <xf numFmtId="0" fontId="8" fillId="24" borderId="32" xfId="0" applyFont="1" applyFill="1" applyBorder="1" applyAlignment="1" applyProtection="1">
      <alignment horizontal="center" vertical="center" wrapText="1"/>
      <protection locked="0"/>
    </xf>
    <xf numFmtId="0" fontId="8" fillId="24" borderId="33" xfId="0" applyFont="1" applyFill="1" applyBorder="1" applyAlignment="1" applyProtection="1">
      <alignment horizontal="center" vertical="center" wrapText="1"/>
      <protection locked="0"/>
    </xf>
    <xf numFmtId="0" fontId="8" fillId="24" borderId="34" xfId="0" applyFont="1" applyFill="1" applyBorder="1" applyAlignment="1" applyProtection="1">
      <alignment horizontal="center" vertical="center" wrapText="1"/>
      <protection locked="0"/>
    </xf>
    <xf numFmtId="0" fontId="8" fillId="24" borderId="35" xfId="0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left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37" xfId="0" applyFont="1" applyFill="1" applyBorder="1" applyAlignment="1" applyProtection="1">
      <alignment horizontal="center"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8" fillId="0" borderId="40" xfId="0" applyFont="1" applyFill="1" applyBorder="1" applyAlignment="1" applyProtection="1">
      <alignment horizontal="center" vertical="center" wrapText="1"/>
      <protection locked="0"/>
    </xf>
    <xf numFmtId="0" fontId="8" fillId="0" borderId="41" xfId="0" applyFont="1" applyFill="1" applyBorder="1" applyAlignment="1" applyProtection="1">
      <alignment horizontal="center" vertical="center" wrapText="1"/>
      <protection locked="0"/>
    </xf>
    <xf numFmtId="0" fontId="8" fillId="0" borderId="42" xfId="0" applyFont="1" applyFill="1" applyBorder="1" applyAlignment="1" applyProtection="1">
      <alignment horizontal="center" vertical="center" wrapText="1"/>
      <protection locked="0"/>
    </xf>
    <xf numFmtId="0" fontId="14" fillId="4" borderId="25" xfId="0" applyFont="1" applyFill="1" applyBorder="1" applyAlignment="1" applyProtection="1">
      <alignment horizontal="center" vertical="center"/>
      <protection locked="0"/>
    </xf>
    <xf numFmtId="0" fontId="8" fillId="24" borderId="43" xfId="0" applyFont="1" applyFill="1" applyBorder="1" applyAlignment="1" applyProtection="1">
      <alignment horizontal="center" vertical="center" wrapText="1"/>
      <protection locked="0"/>
    </xf>
    <xf numFmtId="0" fontId="8" fillId="24" borderId="44" xfId="0" applyFont="1" applyFill="1" applyBorder="1" applyAlignment="1" applyProtection="1">
      <alignment horizontal="center" vertical="center" wrapText="1"/>
      <protection locked="0"/>
    </xf>
    <xf numFmtId="0" fontId="8" fillId="24" borderId="45" xfId="0" applyFont="1" applyFill="1" applyBorder="1" applyAlignment="1" applyProtection="1">
      <alignment horizontal="center" vertical="center" wrapText="1"/>
      <protection locked="0"/>
    </xf>
    <xf numFmtId="0" fontId="8" fillId="0" borderId="46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24" borderId="46" xfId="0" applyFont="1" applyFill="1" applyBorder="1" applyAlignment="1" applyProtection="1">
      <alignment horizontal="center" vertical="center" wrapText="1"/>
      <protection locked="0"/>
    </xf>
    <xf numFmtId="0" fontId="8" fillId="24" borderId="13" xfId="0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Fill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 vertical="center" wrapText="1"/>
      <protection locked="0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15" fillId="24" borderId="46" xfId="0" applyFont="1" applyFill="1" applyBorder="1" applyAlignment="1" applyProtection="1">
      <alignment horizontal="center" vertical="center" wrapText="1"/>
      <protection locked="0"/>
    </xf>
    <xf numFmtId="0" fontId="16" fillId="24" borderId="13" xfId="0" applyFont="1" applyFill="1" applyBorder="1" applyAlignment="1">
      <alignment horizontal="center" vertical="center" wrapText="1"/>
    </xf>
    <xf numFmtId="0" fontId="8" fillId="24" borderId="46" xfId="0" applyFont="1" applyFill="1" applyBorder="1" applyAlignment="1" applyProtection="1">
      <alignment horizontal="center" vertical="center"/>
      <protection locked="0"/>
    </xf>
    <xf numFmtId="0" fontId="8" fillId="24" borderId="13" xfId="0" applyFont="1" applyFill="1" applyBorder="1" applyAlignment="1" applyProtection="1">
      <alignment horizontal="center" vertical="center"/>
      <protection locked="0"/>
    </xf>
    <xf numFmtId="0" fontId="8" fillId="0" borderId="32" xfId="0" applyFont="1" applyFill="1" applyBorder="1" applyAlignment="1" applyProtection="1">
      <alignment horizontal="center" vertical="center"/>
      <protection locked="0"/>
    </xf>
    <xf numFmtId="0" fontId="8" fillId="0" borderId="46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15" fillId="24" borderId="43" xfId="0" applyFont="1" applyFill="1" applyBorder="1" applyAlignment="1" applyProtection="1">
      <alignment horizontal="center" vertical="center" wrapText="1"/>
      <protection locked="0"/>
    </xf>
    <xf numFmtId="0" fontId="15" fillId="24" borderId="44" xfId="0" applyFont="1" applyFill="1" applyBorder="1" applyAlignment="1" applyProtection="1">
      <alignment horizontal="center" vertical="center" wrapText="1"/>
      <protection locked="0"/>
    </xf>
    <xf numFmtId="0" fontId="8" fillId="24" borderId="12" xfId="0" applyFont="1" applyFill="1" applyBorder="1" applyAlignment="1" applyProtection="1">
      <alignment horizontal="center" vertical="center"/>
      <protection locked="0"/>
    </xf>
    <xf numFmtId="0" fontId="8" fillId="24" borderId="12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17" fillId="24" borderId="0" xfId="0" applyFont="1" applyFill="1" applyAlignment="1">
      <alignment horizontal="center" vertical="center" wrapText="1"/>
    </xf>
    <xf numFmtId="0" fontId="10" fillId="24" borderId="0" xfId="0" applyFont="1" applyFill="1" applyAlignment="1">
      <alignment horizontal="center" vertical="center" wrapText="1"/>
    </xf>
    <xf numFmtId="0" fontId="8" fillId="24" borderId="0" xfId="0" applyFont="1" applyFill="1" applyAlignment="1">
      <alignment horizontal="center" vertical="center" wrapText="1"/>
    </xf>
    <xf numFmtId="0" fontId="15" fillId="24" borderId="13" xfId="0" applyFont="1" applyFill="1" applyBorder="1" applyAlignment="1" applyProtection="1">
      <alignment horizontal="center" vertical="center" wrapText="1"/>
      <protection locked="0"/>
    </xf>
    <xf numFmtId="0" fontId="9" fillId="24" borderId="0" xfId="0" applyFont="1" applyFill="1" applyBorder="1" applyAlignment="1">
      <alignment horizontal="center" vertical="center" wrapText="1"/>
    </xf>
    <xf numFmtId="0" fontId="15" fillId="24" borderId="16" xfId="0" applyFont="1" applyFill="1" applyBorder="1" applyAlignment="1" applyProtection="1">
      <alignment horizontal="center" vertical="center" wrapText="1"/>
      <protection locked="0"/>
    </xf>
    <xf numFmtId="0" fontId="15" fillId="24" borderId="23" xfId="0" applyFont="1" applyFill="1" applyBorder="1" applyAlignment="1" applyProtection="1">
      <alignment horizontal="center" vertical="center" wrapText="1"/>
      <protection locked="0"/>
    </xf>
    <xf numFmtId="0" fontId="15" fillId="24" borderId="26" xfId="0" applyFont="1" applyFill="1" applyBorder="1" applyAlignment="1" applyProtection="1">
      <alignment horizontal="center" vertical="center" wrapText="1"/>
      <protection locked="0"/>
    </xf>
    <xf numFmtId="0" fontId="15" fillId="24" borderId="17" xfId="0" applyFont="1" applyFill="1" applyBorder="1" applyAlignment="1" applyProtection="1">
      <alignment horizontal="center" vertical="center" wrapText="1"/>
      <protection locked="0"/>
    </xf>
    <xf numFmtId="0" fontId="15" fillId="24" borderId="24" xfId="0" applyFont="1" applyFill="1" applyBorder="1" applyAlignment="1" applyProtection="1">
      <alignment horizontal="center" vertical="center" wrapText="1"/>
      <protection locked="0"/>
    </xf>
    <xf numFmtId="0" fontId="15" fillId="24" borderId="27" xfId="0" applyFont="1" applyFill="1" applyBorder="1" applyAlignment="1" applyProtection="1">
      <alignment horizontal="center" vertical="center" wrapText="1"/>
      <protection locked="0"/>
    </xf>
    <xf numFmtId="0" fontId="15" fillId="24" borderId="37" xfId="0" applyFont="1" applyFill="1" applyBorder="1" applyAlignment="1" applyProtection="1">
      <alignment horizontal="center" vertical="center" wrapText="1"/>
      <protection locked="0"/>
    </xf>
    <xf numFmtId="0" fontId="15" fillId="24" borderId="39" xfId="0" applyFont="1" applyFill="1" applyBorder="1" applyAlignment="1" applyProtection="1">
      <alignment horizontal="center" vertical="center" wrapText="1"/>
      <protection locked="0"/>
    </xf>
    <xf numFmtId="0" fontId="15" fillId="24" borderId="41" xfId="0" applyFont="1" applyFill="1" applyBorder="1" applyAlignment="1" applyProtection="1">
      <alignment horizontal="center" vertical="center" wrapText="1"/>
      <protection locked="0"/>
    </xf>
    <xf numFmtId="0" fontId="11" fillId="24" borderId="50" xfId="0" applyFont="1" applyFill="1" applyBorder="1" applyAlignment="1">
      <alignment horizontal="center" vertical="center"/>
    </xf>
    <xf numFmtId="0" fontId="15" fillId="24" borderId="10" xfId="0" applyFont="1" applyFill="1" applyBorder="1" applyAlignment="1" applyProtection="1">
      <alignment horizontal="center" vertical="center" wrapText="1"/>
      <protection locked="0"/>
    </xf>
    <xf numFmtId="0" fontId="15" fillId="24" borderId="31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0</xdr:row>
      <xdr:rowOff>238125</xdr:rowOff>
    </xdr:from>
    <xdr:to>
      <xdr:col>9</xdr:col>
      <xdr:colOff>857250</xdr:colOff>
      <xdr:row>1</xdr:row>
      <xdr:rowOff>1000125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45625" y="238125"/>
          <a:ext cx="2724150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0</xdr:row>
      <xdr:rowOff>219075</xdr:rowOff>
    </xdr:from>
    <xdr:to>
      <xdr:col>1</xdr:col>
      <xdr:colOff>1952625</xdr:colOff>
      <xdr:row>1</xdr:row>
      <xdr:rowOff>1438275</xdr:rowOff>
    </xdr:to>
    <xdr:pic>
      <xdr:nvPicPr>
        <xdr:cNvPr id="2" name="Рисунок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19075"/>
          <a:ext cx="262890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3810000</xdr:colOff>
      <xdr:row>0</xdr:row>
      <xdr:rowOff>76200</xdr:rowOff>
    </xdr:from>
    <xdr:to>
      <xdr:col>6</xdr:col>
      <xdr:colOff>1066800</xdr:colOff>
      <xdr:row>1</xdr:row>
      <xdr:rowOff>952500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rcRect l="36975" b="3698"/>
        <a:stretch>
          <a:fillRect/>
        </a:stretch>
      </xdr:blipFill>
      <xdr:spPr>
        <a:xfrm>
          <a:off x="4895850" y="76200"/>
          <a:ext cx="171069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9">
    <tabColor rgb="FF7030A0"/>
    <pageSetUpPr fitToPage="1"/>
  </sheetPr>
  <dimension ref="A1:IV83"/>
  <sheetViews>
    <sheetView tabSelected="1" zoomScale="40" zoomScaleNormal="40" zoomScalePageLayoutView="75" workbookViewId="0" topLeftCell="A1">
      <selection activeCell="A4" sqref="A4:K4"/>
    </sheetView>
  </sheetViews>
  <sheetFormatPr defaultColWidth="0" defaultRowHeight="12.75"/>
  <cols>
    <col min="1" max="1" width="16.28125" style="4" customWidth="1"/>
    <col min="2" max="2" width="131.57421875" style="4" customWidth="1"/>
    <col min="3" max="3" width="69.00390625" style="4" customWidth="1"/>
    <col min="4" max="4" width="54.28125" style="4" customWidth="1"/>
    <col min="5" max="6" width="21.421875" style="4" customWidth="1"/>
    <col min="7" max="7" width="16.00390625" style="4" customWidth="1"/>
    <col min="8" max="8" width="13.8515625" style="4" customWidth="1"/>
    <col min="9" max="9" width="16.28125" style="4" customWidth="1"/>
    <col min="10" max="10" width="13.8515625" style="4" customWidth="1"/>
    <col min="11" max="11" width="18.28125" style="4" customWidth="1"/>
    <col min="12" max="12" width="0.71875" style="1" hidden="1" customWidth="1"/>
    <col min="13" max="13" width="0" style="0" hidden="1" customWidth="1"/>
    <col min="14" max="14" width="7.57421875" style="1" hidden="1" customWidth="1"/>
    <col min="15" max="126" width="7.140625" style="1" hidden="1" customWidth="1"/>
    <col min="127" max="129" width="0" style="0" hidden="1" customWidth="1"/>
    <col min="130" max="143" width="8.57421875" style="1" hidden="1" customWidth="1"/>
    <col min="144" max="145" width="7.140625" style="1" hidden="1" customWidth="1"/>
    <col min="146" max="146" width="8.57421875" style="1" hidden="1" customWidth="1"/>
    <col min="147" max="147" width="8.7109375" style="2" hidden="1" customWidth="1"/>
    <col min="148" max="148" width="6.140625" style="2" hidden="1" customWidth="1"/>
    <col min="149" max="149" width="8.00390625" style="2" hidden="1" customWidth="1"/>
    <col min="150" max="150" width="3.7109375" style="2" hidden="1" customWidth="1"/>
    <col min="151" max="151" width="9.140625" style="2" hidden="1" customWidth="1"/>
    <col min="152" max="152" width="10.00390625" style="1" hidden="1" customWidth="1"/>
    <col min="153" max="153" width="8.140625" style="1" hidden="1" customWidth="1"/>
    <col min="154" max="154" width="7.57421875" style="1" hidden="1" customWidth="1"/>
    <col min="155" max="155" width="9.57421875" style="1" hidden="1" customWidth="1"/>
    <col min="156" max="156" width="5.57421875" style="1" hidden="1" customWidth="1"/>
    <col min="157" max="158" width="5.421875" style="1" hidden="1" customWidth="1"/>
    <col min="159" max="204" width="3.7109375" style="1" hidden="1" customWidth="1"/>
    <col min="205" max="205" width="7.421875" style="1" hidden="1" customWidth="1"/>
    <col min="206" max="226" width="3.7109375" style="1" hidden="1" customWidth="1"/>
    <col min="227" max="227" width="5.421875" style="1" hidden="1" customWidth="1"/>
    <col min="228" max="228" width="5.7109375" style="1" hidden="1" customWidth="1"/>
    <col min="229" max="249" width="3.7109375" style="1" hidden="1" customWidth="1"/>
    <col min="250" max="250" width="5.00390625" style="1" hidden="1" customWidth="1"/>
    <col min="251" max="251" width="5.140625" style="1" hidden="1" customWidth="1"/>
    <col min="252" max="252" width="5.00390625" style="1" hidden="1" customWidth="1"/>
    <col min="253" max="253" width="7.00390625" style="1" hidden="1" customWidth="1"/>
    <col min="254" max="254" width="7.140625" style="1" hidden="1" customWidth="1"/>
    <col min="255" max="16384" width="9.140625" style="1" hidden="1" customWidth="1"/>
  </cols>
  <sheetData>
    <row r="1" spans="1:256" ht="108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112"/>
      <c r="M1" s="7"/>
      <c r="N1" s="45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7"/>
      <c r="DX1" s="7"/>
      <c r="DY1" s="7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9"/>
      <c r="ER1" s="9"/>
      <c r="ES1" s="9"/>
      <c r="ET1" s="9"/>
      <c r="EU1" s="9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6" ht="186" customHeight="1">
      <c r="A2" s="114" t="s">
        <v>43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3"/>
      <c r="M2" s="7"/>
      <c r="N2" s="10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7"/>
      <c r="DX2" s="7"/>
      <c r="DY2" s="7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9"/>
      <c r="ER2" s="9"/>
      <c r="ES2" s="9"/>
      <c r="ET2" s="9"/>
      <c r="EU2" s="9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256" ht="38.25" customHeight="1">
      <c r="A3" s="115" t="s">
        <v>22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3"/>
      <c r="M3" s="7"/>
      <c r="N3" s="11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7"/>
      <c r="DX3" s="7"/>
      <c r="DY3" s="7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9"/>
      <c r="ER3" s="9"/>
      <c r="ES3" s="9"/>
      <c r="ET3" s="9"/>
      <c r="EU3" s="9"/>
      <c r="EV3" s="8"/>
      <c r="EW3" s="8"/>
      <c r="EX3" s="8"/>
      <c r="EY3" s="8"/>
      <c r="EZ3" s="8"/>
      <c r="FA3" s="8"/>
      <c r="FB3" s="8"/>
      <c r="FC3" s="12"/>
      <c r="FD3" s="12"/>
      <c r="FE3" s="12"/>
      <c r="FF3" s="13"/>
      <c r="FG3" s="13"/>
      <c r="FH3" s="13"/>
      <c r="FI3" s="13"/>
      <c r="FJ3" s="14"/>
      <c r="FK3" s="14"/>
      <c r="FL3" s="14"/>
      <c r="FM3" s="14"/>
      <c r="FN3" s="14"/>
      <c r="FO3" s="14" t="s">
        <v>12</v>
      </c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8"/>
      <c r="IV3" s="8"/>
    </row>
    <row r="4" spans="1:256" ht="37.5" customHeight="1">
      <c r="A4" s="116" t="s">
        <v>44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3"/>
      <c r="M4" s="7"/>
      <c r="N4" s="11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7"/>
      <c r="DX4" s="7"/>
      <c r="DY4" s="7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9"/>
      <c r="ER4" s="9"/>
      <c r="ES4" s="9"/>
      <c r="ET4" s="9"/>
      <c r="EU4" s="9"/>
      <c r="EV4" s="8"/>
      <c r="EW4" s="8"/>
      <c r="EX4" s="8"/>
      <c r="EY4" s="8"/>
      <c r="EZ4" s="8"/>
      <c r="FA4" s="8"/>
      <c r="FB4" s="8"/>
      <c r="FC4" s="14"/>
      <c r="FD4" s="14" t="s">
        <v>3</v>
      </c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 t="s">
        <v>4</v>
      </c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 t="s">
        <v>5</v>
      </c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 t="s">
        <v>6</v>
      </c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9"/>
      <c r="IR4" s="14"/>
      <c r="IS4" s="14"/>
      <c r="IT4" s="14"/>
      <c r="IU4" s="8"/>
      <c r="IV4" s="8"/>
    </row>
    <row r="5" spans="1:256" ht="42" customHeight="1">
      <c r="A5" s="118" t="s">
        <v>31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7"/>
      <c r="M5" s="7"/>
      <c r="N5" s="1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7"/>
      <c r="DX5" s="7"/>
      <c r="DY5" s="7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9"/>
      <c r="ER5" s="9"/>
      <c r="ES5" s="9"/>
      <c r="ET5" s="9"/>
      <c r="EU5" s="9"/>
      <c r="EV5" s="8"/>
      <c r="EW5" s="8"/>
      <c r="EX5" s="8"/>
      <c r="EY5" s="8"/>
      <c r="EZ5" s="8"/>
      <c r="FA5" s="8"/>
      <c r="FB5" s="8"/>
      <c r="FC5" s="14">
        <v>1</v>
      </c>
      <c r="FD5" s="14">
        <v>2</v>
      </c>
      <c r="FE5" s="14">
        <v>3</v>
      </c>
      <c r="FF5" s="14">
        <v>4</v>
      </c>
      <c r="FG5" s="14">
        <v>5</v>
      </c>
      <c r="FH5" s="14">
        <v>6</v>
      </c>
      <c r="FI5" s="14">
        <v>7</v>
      </c>
      <c r="FJ5" s="14">
        <v>8</v>
      </c>
      <c r="FK5" s="14">
        <v>9</v>
      </c>
      <c r="FL5" s="14">
        <v>10</v>
      </c>
      <c r="FM5" s="14">
        <v>11</v>
      </c>
      <c r="FN5" s="14">
        <v>12</v>
      </c>
      <c r="FO5" s="14">
        <v>13</v>
      </c>
      <c r="FP5" s="14">
        <v>14</v>
      </c>
      <c r="FQ5" s="14">
        <v>15</v>
      </c>
      <c r="FR5" s="14">
        <v>16</v>
      </c>
      <c r="FS5" s="14">
        <v>17</v>
      </c>
      <c r="FT5" s="14">
        <v>18</v>
      </c>
      <c r="FU5" s="14">
        <v>19</v>
      </c>
      <c r="FV5" s="14">
        <v>20</v>
      </c>
      <c r="FW5" s="14">
        <v>21</v>
      </c>
      <c r="FX5" s="14" t="s">
        <v>1</v>
      </c>
      <c r="FY5" s="14" t="s">
        <v>15</v>
      </c>
      <c r="FZ5" s="14">
        <v>1</v>
      </c>
      <c r="GA5" s="14">
        <v>2</v>
      </c>
      <c r="GB5" s="14">
        <v>3</v>
      </c>
      <c r="GC5" s="14">
        <v>4</v>
      </c>
      <c r="GD5" s="14">
        <v>5</v>
      </c>
      <c r="GE5" s="14">
        <v>6</v>
      </c>
      <c r="GF5" s="14">
        <v>7</v>
      </c>
      <c r="GG5" s="14">
        <v>8</v>
      </c>
      <c r="GH5" s="14">
        <v>9</v>
      </c>
      <c r="GI5" s="14">
        <v>10</v>
      </c>
      <c r="GJ5" s="14">
        <v>11</v>
      </c>
      <c r="GK5" s="14">
        <v>12</v>
      </c>
      <c r="GL5" s="14">
        <v>13</v>
      </c>
      <c r="GM5" s="14">
        <v>14</v>
      </c>
      <c r="GN5" s="14">
        <v>15</v>
      </c>
      <c r="GO5" s="14">
        <v>16</v>
      </c>
      <c r="GP5" s="14">
        <v>17</v>
      </c>
      <c r="GQ5" s="14">
        <v>18</v>
      </c>
      <c r="GR5" s="14">
        <v>19</v>
      </c>
      <c r="GS5" s="14">
        <v>20</v>
      </c>
      <c r="GT5" s="14">
        <v>21</v>
      </c>
      <c r="GU5" s="14" t="s">
        <v>2</v>
      </c>
      <c r="GV5" s="14" t="s">
        <v>14</v>
      </c>
      <c r="GW5" s="14">
        <v>1</v>
      </c>
      <c r="GX5" s="14">
        <v>2</v>
      </c>
      <c r="GY5" s="14">
        <v>3</v>
      </c>
      <c r="GZ5" s="14">
        <v>4</v>
      </c>
      <c r="HA5" s="14">
        <v>5</v>
      </c>
      <c r="HB5" s="14">
        <v>6</v>
      </c>
      <c r="HC5" s="14">
        <v>7</v>
      </c>
      <c r="HD5" s="14">
        <v>8</v>
      </c>
      <c r="HE5" s="14">
        <v>9</v>
      </c>
      <c r="HF5" s="14">
        <v>10</v>
      </c>
      <c r="HG5" s="14">
        <v>11</v>
      </c>
      <c r="HH5" s="14">
        <v>12</v>
      </c>
      <c r="HI5" s="14">
        <v>13</v>
      </c>
      <c r="HJ5" s="14">
        <v>14</v>
      </c>
      <c r="HK5" s="14">
        <v>15</v>
      </c>
      <c r="HL5" s="14">
        <v>16</v>
      </c>
      <c r="HM5" s="14">
        <v>17</v>
      </c>
      <c r="HN5" s="14">
        <v>18</v>
      </c>
      <c r="HO5" s="14">
        <v>19</v>
      </c>
      <c r="HP5" s="14">
        <v>20</v>
      </c>
      <c r="HQ5" s="14">
        <v>21</v>
      </c>
      <c r="HR5" s="14" t="s">
        <v>1</v>
      </c>
      <c r="HS5" s="14" t="s">
        <v>13</v>
      </c>
      <c r="HT5" s="14">
        <v>1</v>
      </c>
      <c r="HU5" s="14">
        <v>2</v>
      </c>
      <c r="HV5" s="14">
        <v>3</v>
      </c>
      <c r="HW5" s="14">
        <v>4</v>
      </c>
      <c r="HX5" s="14">
        <v>5</v>
      </c>
      <c r="HY5" s="14">
        <v>6</v>
      </c>
      <c r="HZ5" s="14">
        <v>7</v>
      </c>
      <c r="IA5" s="14">
        <v>8</v>
      </c>
      <c r="IB5" s="14">
        <v>9</v>
      </c>
      <c r="IC5" s="14">
        <v>10</v>
      </c>
      <c r="ID5" s="14">
        <v>11</v>
      </c>
      <c r="IE5" s="14">
        <v>12</v>
      </c>
      <c r="IF5" s="14">
        <v>13</v>
      </c>
      <c r="IG5" s="14">
        <v>14</v>
      </c>
      <c r="IH5" s="14">
        <v>15</v>
      </c>
      <c r="II5" s="14">
        <v>16</v>
      </c>
      <c r="IJ5" s="14">
        <v>17</v>
      </c>
      <c r="IK5" s="14">
        <v>18</v>
      </c>
      <c r="IL5" s="14">
        <v>19</v>
      </c>
      <c r="IM5" s="14">
        <v>20</v>
      </c>
      <c r="IN5" s="14">
        <v>21</v>
      </c>
      <c r="IO5" s="14" t="s">
        <v>1</v>
      </c>
      <c r="IP5" s="14" t="s">
        <v>13</v>
      </c>
      <c r="IQ5" s="19">
        <f>COUNT(FC5:IP5)</f>
        <v>84</v>
      </c>
      <c r="IR5" s="14" t="s">
        <v>8</v>
      </c>
      <c r="IS5" s="14" t="s">
        <v>9</v>
      </c>
      <c r="IT5" s="20" t="s">
        <v>7</v>
      </c>
      <c r="IU5" s="8"/>
      <c r="IV5" s="8"/>
    </row>
    <row r="6" spans="1:256" ht="39" customHeight="1" thickBot="1">
      <c r="A6" s="15"/>
      <c r="B6" s="15"/>
      <c r="C6" s="15"/>
      <c r="D6" s="15"/>
      <c r="E6" s="15"/>
      <c r="F6" s="15"/>
      <c r="G6" s="128" t="s">
        <v>28</v>
      </c>
      <c r="H6" s="128"/>
      <c r="I6" s="128" t="s">
        <v>29</v>
      </c>
      <c r="J6" s="128"/>
      <c r="K6" s="16"/>
      <c r="L6" s="17"/>
      <c r="M6" s="7"/>
      <c r="N6" s="1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7"/>
      <c r="DX6" s="7"/>
      <c r="DY6" s="7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9"/>
      <c r="ER6" s="9"/>
      <c r="ES6" s="9"/>
      <c r="ET6" s="9"/>
      <c r="EU6" s="9"/>
      <c r="EV6" s="8"/>
      <c r="EW6" s="8"/>
      <c r="EX6" s="8"/>
      <c r="EY6" s="8"/>
      <c r="EZ6" s="8"/>
      <c r="FA6" s="8"/>
      <c r="FB6" s="8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9"/>
      <c r="IR6" s="14"/>
      <c r="IS6" s="14"/>
      <c r="IT6" s="20"/>
      <c r="IU6" s="8"/>
      <c r="IV6" s="8"/>
    </row>
    <row r="7" spans="1:256" ht="17.25" customHeight="1">
      <c r="A7" s="100" t="s">
        <v>18</v>
      </c>
      <c r="B7" s="100" t="s">
        <v>20</v>
      </c>
      <c r="C7" s="100" t="s">
        <v>26</v>
      </c>
      <c r="D7" s="100" t="s">
        <v>27</v>
      </c>
      <c r="E7" s="107" t="s">
        <v>35</v>
      </c>
      <c r="F7" s="107" t="s">
        <v>0</v>
      </c>
      <c r="G7" s="119" t="s">
        <v>25</v>
      </c>
      <c r="H7" s="122" t="s">
        <v>24</v>
      </c>
      <c r="I7" s="119" t="s">
        <v>25</v>
      </c>
      <c r="J7" s="125" t="s">
        <v>24</v>
      </c>
      <c r="K7" s="129" t="s">
        <v>21</v>
      </c>
      <c r="L7" s="97" t="s">
        <v>10</v>
      </c>
      <c r="M7" s="7"/>
      <c r="N7" s="21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7"/>
      <c r="DX7" s="7"/>
      <c r="DY7" s="7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9"/>
      <c r="ER7" s="9"/>
      <c r="ES7" s="9"/>
      <c r="ET7" s="9"/>
      <c r="EU7" s="9"/>
      <c r="EV7" s="8"/>
      <c r="EW7" s="8"/>
      <c r="EX7" s="8"/>
      <c r="EY7" s="9"/>
      <c r="EZ7" s="8"/>
      <c r="FA7" s="8"/>
      <c r="FB7" s="8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9"/>
      <c r="IR7" s="14"/>
      <c r="IS7" s="14"/>
      <c r="IT7" s="14"/>
      <c r="IU7" s="8"/>
      <c r="IV7" s="8"/>
    </row>
    <row r="8" spans="1:256" ht="9.75" customHeight="1">
      <c r="A8" s="101"/>
      <c r="B8" s="101"/>
      <c r="C8" s="117"/>
      <c r="D8" s="117"/>
      <c r="E8" s="108"/>
      <c r="F8" s="108"/>
      <c r="G8" s="120"/>
      <c r="H8" s="123"/>
      <c r="I8" s="120"/>
      <c r="J8" s="126"/>
      <c r="K8" s="130"/>
      <c r="L8" s="98"/>
      <c r="M8" s="7"/>
      <c r="N8" s="21"/>
      <c r="O8" s="8"/>
      <c r="P8" s="8" t="s">
        <v>3</v>
      </c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 t="s">
        <v>4</v>
      </c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 t="s">
        <v>5</v>
      </c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 t="s">
        <v>6</v>
      </c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7"/>
      <c r="DX8" s="7"/>
      <c r="DY8" s="7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9"/>
      <c r="ER8" s="9">
        <v>1</v>
      </c>
      <c r="ES8" s="9">
        <v>2</v>
      </c>
      <c r="ET8" s="9"/>
      <c r="EU8" s="9"/>
      <c r="EV8" s="8"/>
      <c r="EW8" s="8"/>
      <c r="EX8" s="8"/>
      <c r="EY8" s="8"/>
      <c r="EZ8" s="8"/>
      <c r="FA8" s="8"/>
      <c r="FB8" s="8"/>
      <c r="FC8" s="12"/>
      <c r="FD8" s="12"/>
      <c r="FE8" s="12"/>
      <c r="FF8" s="13"/>
      <c r="FG8" s="13"/>
      <c r="FH8" s="13"/>
      <c r="FI8" s="13"/>
      <c r="FJ8" s="14"/>
      <c r="FK8" s="14"/>
      <c r="FL8" s="14"/>
      <c r="FM8" s="14"/>
      <c r="FN8" s="14"/>
      <c r="FO8" s="14" t="s">
        <v>12</v>
      </c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8"/>
      <c r="IV8" s="8"/>
    </row>
    <row r="9" spans="1:256" ht="35.25" customHeight="1" thickBot="1">
      <c r="A9" s="101"/>
      <c r="B9" s="101"/>
      <c r="C9" s="117"/>
      <c r="D9" s="117"/>
      <c r="E9" s="108"/>
      <c r="F9" s="108"/>
      <c r="G9" s="121"/>
      <c r="H9" s="124"/>
      <c r="I9" s="121"/>
      <c r="J9" s="127"/>
      <c r="K9" s="130"/>
      <c r="L9" s="99"/>
      <c r="M9" s="7"/>
      <c r="N9" s="22"/>
      <c r="O9" s="8">
        <v>1</v>
      </c>
      <c r="P9" s="8">
        <v>2</v>
      </c>
      <c r="Q9" s="8">
        <v>3</v>
      </c>
      <c r="R9" s="8">
        <v>4</v>
      </c>
      <c r="S9" s="8">
        <v>5</v>
      </c>
      <c r="T9" s="8">
        <v>6</v>
      </c>
      <c r="U9" s="8">
        <v>7</v>
      </c>
      <c r="V9" s="8">
        <v>8</v>
      </c>
      <c r="W9" s="8">
        <v>9</v>
      </c>
      <c r="X9" s="8">
        <v>10</v>
      </c>
      <c r="Y9" s="8">
        <v>11</v>
      </c>
      <c r="Z9" s="8">
        <v>12</v>
      </c>
      <c r="AA9" s="8">
        <v>13</v>
      </c>
      <c r="AB9" s="8">
        <v>14</v>
      </c>
      <c r="AC9" s="8">
        <v>15</v>
      </c>
      <c r="AD9" s="8">
        <v>16</v>
      </c>
      <c r="AE9" s="8">
        <v>17</v>
      </c>
      <c r="AF9" s="8">
        <v>18</v>
      </c>
      <c r="AG9" s="8">
        <v>19</v>
      </c>
      <c r="AH9" s="8">
        <v>20</v>
      </c>
      <c r="AI9" s="8">
        <v>21</v>
      </c>
      <c r="AJ9" s="8" t="s">
        <v>1</v>
      </c>
      <c r="AK9" s="8"/>
      <c r="AL9" s="8">
        <v>1</v>
      </c>
      <c r="AM9" s="8">
        <v>2</v>
      </c>
      <c r="AN9" s="8">
        <v>3</v>
      </c>
      <c r="AO9" s="8">
        <v>4</v>
      </c>
      <c r="AP9" s="8">
        <v>5</v>
      </c>
      <c r="AQ9" s="8">
        <v>6</v>
      </c>
      <c r="AR9" s="8">
        <v>7</v>
      </c>
      <c r="AS9" s="8">
        <v>8</v>
      </c>
      <c r="AT9" s="8">
        <v>9</v>
      </c>
      <c r="AU9" s="8">
        <v>10</v>
      </c>
      <c r="AV9" s="8">
        <v>11</v>
      </c>
      <c r="AW9" s="8">
        <v>12</v>
      </c>
      <c r="AX9" s="8">
        <v>13</v>
      </c>
      <c r="AY9" s="8">
        <v>14</v>
      </c>
      <c r="AZ9" s="8">
        <v>15</v>
      </c>
      <c r="BA9" s="8">
        <v>16</v>
      </c>
      <c r="BB9" s="8">
        <v>17</v>
      </c>
      <c r="BC9" s="8">
        <v>18</v>
      </c>
      <c r="BD9" s="8">
        <v>19</v>
      </c>
      <c r="BE9" s="8">
        <v>20</v>
      </c>
      <c r="BF9" s="8"/>
      <c r="BG9" s="8" t="s">
        <v>2</v>
      </c>
      <c r="BH9" s="8"/>
      <c r="BI9" s="8">
        <v>1</v>
      </c>
      <c r="BJ9" s="8">
        <v>2</v>
      </c>
      <c r="BK9" s="8">
        <v>3</v>
      </c>
      <c r="BL9" s="8">
        <v>4</v>
      </c>
      <c r="BM9" s="8">
        <v>5</v>
      </c>
      <c r="BN9" s="8">
        <v>6</v>
      </c>
      <c r="BO9" s="8">
        <v>7</v>
      </c>
      <c r="BP9" s="8">
        <v>8</v>
      </c>
      <c r="BQ9" s="8">
        <v>9</v>
      </c>
      <c r="BR9" s="8">
        <v>10</v>
      </c>
      <c r="BS9" s="8">
        <v>11</v>
      </c>
      <c r="BT9" s="8">
        <v>12</v>
      </c>
      <c r="BU9" s="8">
        <v>13</v>
      </c>
      <c r="BV9" s="8">
        <v>14</v>
      </c>
      <c r="BW9" s="8">
        <v>15</v>
      </c>
      <c r="BX9" s="8">
        <v>16</v>
      </c>
      <c r="BY9" s="8">
        <v>17</v>
      </c>
      <c r="BZ9" s="8">
        <v>18</v>
      </c>
      <c r="CA9" s="8">
        <v>19</v>
      </c>
      <c r="CB9" s="8">
        <v>20</v>
      </c>
      <c r="CC9" s="8">
        <v>21</v>
      </c>
      <c r="CD9" s="8">
        <v>22</v>
      </c>
      <c r="CE9" s="8">
        <v>23</v>
      </c>
      <c r="CF9" s="8">
        <v>24</v>
      </c>
      <c r="CG9" s="8">
        <v>25</v>
      </c>
      <c r="CH9" s="8">
        <v>26</v>
      </c>
      <c r="CI9" s="8">
        <v>27</v>
      </c>
      <c r="CJ9" s="8">
        <v>28</v>
      </c>
      <c r="CK9" s="8">
        <v>29</v>
      </c>
      <c r="CL9" s="8">
        <v>30</v>
      </c>
      <c r="CM9" s="8">
        <v>31</v>
      </c>
      <c r="CN9" s="8">
        <v>32</v>
      </c>
      <c r="CO9" s="8">
        <v>33</v>
      </c>
      <c r="CP9" s="8">
        <v>34</v>
      </c>
      <c r="CQ9" s="8">
        <v>35</v>
      </c>
      <c r="CR9" s="8">
        <v>36</v>
      </c>
      <c r="CS9" s="8">
        <v>37</v>
      </c>
      <c r="CT9" s="8">
        <v>38</v>
      </c>
      <c r="CU9" s="8">
        <v>39</v>
      </c>
      <c r="CV9" s="8">
        <v>40</v>
      </c>
      <c r="CW9" s="8"/>
      <c r="CX9" s="8"/>
      <c r="CY9" s="8"/>
      <c r="CZ9" s="8">
        <v>1</v>
      </c>
      <c r="DA9" s="8">
        <v>2</v>
      </c>
      <c r="DB9" s="8">
        <v>3</v>
      </c>
      <c r="DC9" s="8">
        <v>4</v>
      </c>
      <c r="DD9" s="8">
        <v>5</v>
      </c>
      <c r="DE9" s="8">
        <v>6</v>
      </c>
      <c r="DF9" s="8">
        <v>7</v>
      </c>
      <c r="DG9" s="8">
        <v>8</v>
      </c>
      <c r="DH9" s="8">
        <v>9</v>
      </c>
      <c r="DI9" s="8">
        <v>10</v>
      </c>
      <c r="DJ9" s="8">
        <v>11</v>
      </c>
      <c r="DK9" s="8">
        <v>12</v>
      </c>
      <c r="DL9" s="8">
        <v>13</v>
      </c>
      <c r="DM9" s="8">
        <v>14</v>
      </c>
      <c r="DN9" s="8">
        <v>15</v>
      </c>
      <c r="DO9" s="8">
        <v>16</v>
      </c>
      <c r="DP9" s="8">
        <v>17</v>
      </c>
      <c r="DQ9" s="8">
        <v>18</v>
      </c>
      <c r="DR9" s="8">
        <v>19</v>
      </c>
      <c r="DS9" s="8">
        <v>20</v>
      </c>
      <c r="DT9" s="8">
        <v>21</v>
      </c>
      <c r="DU9" s="8">
        <v>22</v>
      </c>
      <c r="DV9" s="8">
        <v>23</v>
      </c>
      <c r="DW9" s="8">
        <v>24</v>
      </c>
      <c r="DX9" s="8">
        <v>25</v>
      </c>
      <c r="DY9" s="8">
        <v>26</v>
      </c>
      <c r="DZ9" s="8">
        <v>27</v>
      </c>
      <c r="EA9" s="8">
        <v>28</v>
      </c>
      <c r="EB9" s="8">
        <v>29</v>
      </c>
      <c r="EC9" s="8">
        <v>30</v>
      </c>
      <c r="ED9" s="8">
        <v>31</v>
      </c>
      <c r="EE9" s="8">
        <v>32</v>
      </c>
      <c r="EF9" s="8">
        <v>33</v>
      </c>
      <c r="EG9" s="8">
        <v>34</v>
      </c>
      <c r="EH9" s="8">
        <v>35</v>
      </c>
      <c r="EI9" s="8">
        <v>36</v>
      </c>
      <c r="EJ9" s="8">
        <v>37</v>
      </c>
      <c r="EK9" s="8">
        <v>38</v>
      </c>
      <c r="EL9" s="8">
        <v>39</v>
      </c>
      <c r="EM9" s="8">
        <v>40</v>
      </c>
      <c r="EN9" s="8"/>
      <c r="EO9" s="8"/>
      <c r="EP9" s="8"/>
      <c r="EQ9" s="9"/>
      <c r="ER9" s="9"/>
      <c r="ES9" s="9"/>
      <c r="ET9" s="9"/>
      <c r="EU9" s="9" t="s">
        <v>11</v>
      </c>
      <c r="EV9" s="8" t="s">
        <v>8</v>
      </c>
      <c r="EW9" s="8" t="s">
        <v>9</v>
      </c>
      <c r="EX9" s="23" t="s">
        <v>7</v>
      </c>
      <c r="EY9" s="8"/>
      <c r="EZ9" s="8" t="s">
        <v>16</v>
      </c>
      <c r="FA9" s="8" t="s">
        <v>17</v>
      </c>
      <c r="FB9" s="8"/>
      <c r="FC9" s="14"/>
      <c r="FD9" s="14" t="s">
        <v>3</v>
      </c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 t="s">
        <v>4</v>
      </c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 t="s">
        <v>5</v>
      </c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 t="s">
        <v>6</v>
      </c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9"/>
      <c r="IR9" s="14"/>
      <c r="IS9" s="14"/>
      <c r="IT9" s="14"/>
      <c r="IU9" s="14"/>
      <c r="IV9" s="8"/>
    </row>
    <row r="10" spans="1:256" s="3" customFormat="1" ht="34.5">
      <c r="A10" s="105">
        <v>1</v>
      </c>
      <c r="B10" s="91" t="s">
        <v>34</v>
      </c>
      <c r="C10" s="91" t="s">
        <v>74</v>
      </c>
      <c r="D10" s="28" t="s">
        <v>38</v>
      </c>
      <c r="E10" s="29">
        <v>65</v>
      </c>
      <c r="F10" s="29">
        <v>133</v>
      </c>
      <c r="G10" s="58">
        <v>2</v>
      </c>
      <c r="H10" s="59">
        <v>42</v>
      </c>
      <c r="I10" s="58">
        <v>1</v>
      </c>
      <c r="J10" s="81">
        <v>45</v>
      </c>
      <c r="K10" s="96">
        <f>SUM(H10+H11+H12+H13+H14+H15+H16+H17+J10+J11+J12+J13+J14+J15+J16+J17)</f>
        <v>656</v>
      </c>
      <c r="L10" s="87" t="e">
        <f>#REF!+#REF!</f>
        <v>#REF!</v>
      </c>
      <c r="M10" s="24"/>
      <c r="N10" s="25"/>
      <c r="O10" s="24" t="e">
        <f>IF(#REF!=1,25,0)</f>
        <v>#REF!</v>
      </c>
      <c r="P10" s="24" t="e">
        <f>IF(#REF!=2,22,0)</f>
        <v>#REF!</v>
      </c>
      <c r="Q10" s="24" t="e">
        <f>IF(#REF!=3,20,0)</f>
        <v>#REF!</v>
      </c>
      <c r="R10" s="24" t="e">
        <f>IF(#REF!=4,18,0)</f>
        <v>#REF!</v>
      </c>
      <c r="S10" s="24" t="e">
        <f>IF(#REF!=5,16,0)</f>
        <v>#REF!</v>
      </c>
      <c r="T10" s="24" t="e">
        <f>IF(#REF!=6,15,0)</f>
        <v>#REF!</v>
      </c>
      <c r="U10" s="24" t="e">
        <f>IF(#REF!=7,14,0)</f>
        <v>#REF!</v>
      </c>
      <c r="V10" s="24" t="e">
        <f>IF(#REF!=8,13,0)</f>
        <v>#REF!</v>
      </c>
      <c r="W10" s="24" t="e">
        <f>IF(#REF!=9,12,0)</f>
        <v>#REF!</v>
      </c>
      <c r="X10" s="24" t="e">
        <f>IF(#REF!=10,11,0)</f>
        <v>#REF!</v>
      </c>
      <c r="Y10" s="24" t="e">
        <f>IF(#REF!=11,10,0)</f>
        <v>#REF!</v>
      </c>
      <c r="Z10" s="24" t="e">
        <f>IF(#REF!=12,9,0)</f>
        <v>#REF!</v>
      </c>
      <c r="AA10" s="24" t="e">
        <f>IF(#REF!=13,8,0)</f>
        <v>#REF!</v>
      </c>
      <c r="AB10" s="24" t="e">
        <f>IF(#REF!=14,7,0)</f>
        <v>#REF!</v>
      </c>
      <c r="AC10" s="24" t="e">
        <f>IF(#REF!=15,6,0)</f>
        <v>#REF!</v>
      </c>
      <c r="AD10" s="24" t="e">
        <f>IF(#REF!=16,5,0)</f>
        <v>#REF!</v>
      </c>
      <c r="AE10" s="24" t="e">
        <f>IF(#REF!=17,4,0)</f>
        <v>#REF!</v>
      </c>
      <c r="AF10" s="24" t="e">
        <f>IF(#REF!=18,3,0)</f>
        <v>#REF!</v>
      </c>
      <c r="AG10" s="24" t="e">
        <f>IF(#REF!=19,2,0)</f>
        <v>#REF!</v>
      </c>
      <c r="AH10" s="24" t="e">
        <f>IF(#REF!=20,1,0)</f>
        <v>#REF!</v>
      </c>
      <c r="AI10" s="24" t="e">
        <f>IF(#REF!&gt;20,0,0)</f>
        <v>#REF!</v>
      </c>
      <c r="AJ10" s="24" t="e">
        <f>IF(#REF!="сх",0,0)</f>
        <v>#REF!</v>
      </c>
      <c r="AK10" s="24" t="e">
        <f>SUM(O10:AI10)</f>
        <v>#REF!</v>
      </c>
      <c r="AL10" s="24" t="e">
        <f>IF(#REF!=1,25,0)</f>
        <v>#REF!</v>
      </c>
      <c r="AM10" s="24" t="e">
        <f>IF(#REF!=2,22,0)</f>
        <v>#REF!</v>
      </c>
      <c r="AN10" s="24" t="e">
        <f>IF(#REF!=3,20,0)</f>
        <v>#REF!</v>
      </c>
      <c r="AO10" s="24" t="e">
        <f>IF(#REF!=4,18,0)</f>
        <v>#REF!</v>
      </c>
      <c r="AP10" s="24" t="e">
        <f>IF(#REF!=5,16,0)</f>
        <v>#REF!</v>
      </c>
      <c r="AQ10" s="24" t="e">
        <f>IF(#REF!=6,15,0)</f>
        <v>#REF!</v>
      </c>
      <c r="AR10" s="24" t="e">
        <f>IF(#REF!=7,14,0)</f>
        <v>#REF!</v>
      </c>
      <c r="AS10" s="24" t="e">
        <f>IF(#REF!=8,13,0)</f>
        <v>#REF!</v>
      </c>
      <c r="AT10" s="24" t="e">
        <f>IF(#REF!=9,12,0)</f>
        <v>#REF!</v>
      </c>
      <c r="AU10" s="24" t="e">
        <f>IF(#REF!=10,11,0)</f>
        <v>#REF!</v>
      </c>
      <c r="AV10" s="24" t="e">
        <f>IF(#REF!=11,10,0)</f>
        <v>#REF!</v>
      </c>
      <c r="AW10" s="24" t="e">
        <f>IF(#REF!=12,9,0)</f>
        <v>#REF!</v>
      </c>
      <c r="AX10" s="24" t="e">
        <f>IF(#REF!=13,8,0)</f>
        <v>#REF!</v>
      </c>
      <c r="AY10" s="24" t="e">
        <f>IF(#REF!=14,7,0)</f>
        <v>#REF!</v>
      </c>
      <c r="AZ10" s="24" t="e">
        <f>IF(#REF!=15,6,0)</f>
        <v>#REF!</v>
      </c>
      <c r="BA10" s="24" t="e">
        <f>IF(#REF!=16,5,0)</f>
        <v>#REF!</v>
      </c>
      <c r="BB10" s="24" t="e">
        <f>IF(#REF!=17,4,0)</f>
        <v>#REF!</v>
      </c>
      <c r="BC10" s="24" t="e">
        <f>IF(#REF!=18,3,0)</f>
        <v>#REF!</v>
      </c>
      <c r="BD10" s="24" t="e">
        <f>IF(#REF!=19,2,0)</f>
        <v>#REF!</v>
      </c>
      <c r="BE10" s="24" t="e">
        <f>IF(#REF!=20,1,0)</f>
        <v>#REF!</v>
      </c>
      <c r="BF10" s="24" t="e">
        <f>IF(#REF!&gt;20,0,0)</f>
        <v>#REF!</v>
      </c>
      <c r="BG10" s="24" t="e">
        <f>IF(#REF!="сх",0,0)</f>
        <v>#REF!</v>
      </c>
      <c r="BH10" s="24" t="e">
        <f>SUM(AL10:BF10)</f>
        <v>#REF!</v>
      </c>
      <c r="BI10" s="24" t="e">
        <f>IF(#REF!=1,45,0)</f>
        <v>#REF!</v>
      </c>
      <c r="BJ10" s="24" t="e">
        <f>IF(#REF!=2,42,0)</f>
        <v>#REF!</v>
      </c>
      <c r="BK10" s="24" t="e">
        <f>IF(#REF!=3,40,0)</f>
        <v>#REF!</v>
      </c>
      <c r="BL10" s="24" t="e">
        <f>IF(#REF!=4,38,0)</f>
        <v>#REF!</v>
      </c>
      <c r="BM10" s="24" t="e">
        <f>IF(#REF!=5,36,0)</f>
        <v>#REF!</v>
      </c>
      <c r="BN10" s="24" t="e">
        <f>IF(#REF!=6,35,0)</f>
        <v>#REF!</v>
      </c>
      <c r="BO10" s="24" t="e">
        <f>IF(#REF!=7,34,0)</f>
        <v>#REF!</v>
      </c>
      <c r="BP10" s="24" t="e">
        <f>IF(#REF!=8,33,0)</f>
        <v>#REF!</v>
      </c>
      <c r="BQ10" s="24" t="e">
        <f>IF(#REF!=9,32,0)</f>
        <v>#REF!</v>
      </c>
      <c r="BR10" s="24" t="e">
        <f>IF(#REF!=10,31,0)</f>
        <v>#REF!</v>
      </c>
      <c r="BS10" s="24" t="e">
        <f>IF(#REF!=11,30,0)</f>
        <v>#REF!</v>
      </c>
      <c r="BT10" s="24" t="e">
        <f>IF(#REF!=12,29,0)</f>
        <v>#REF!</v>
      </c>
      <c r="BU10" s="24" t="e">
        <f>IF(#REF!=13,28,0)</f>
        <v>#REF!</v>
      </c>
      <c r="BV10" s="24" t="e">
        <f>IF(#REF!=14,27,0)</f>
        <v>#REF!</v>
      </c>
      <c r="BW10" s="24" t="e">
        <f>IF(#REF!=15,26,0)</f>
        <v>#REF!</v>
      </c>
      <c r="BX10" s="24" t="e">
        <f>IF(#REF!=16,25,0)</f>
        <v>#REF!</v>
      </c>
      <c r="BY10" s="24" t="e">
        <f>IF(#REF!=17,24,0)</f>
        <v>#REF!</v>
      </c>
      <c r="BZ10" s="24" t="e">
        <f>IF(#REF!=18,23,0)</f>
        <v>#REF!</v>
      </c>
      <c r="CA10" s="24" t="e">
        <f>IF(#REF!=19,22,0)</f>
        <v>#REF!</v>
      </c>
      <c r="CB10" s="24" t="e">
        <f>IF(#REF!=20,21,0)</f>
        <v>#REF!</v>
      </c>
      <c r="CC10" s="24" t="e">
        <f>IF(#REF!=21,20,0)</f>
        <v>#REF!</v>
      </c>
      <c r="CD10" s="24" t="e">
        <f>IF(#REF!=22,19,0)</f>
        <v>#REF!</v>
      </c>
      <c r="CE10" s="24" t="e">
        <f>IF(#REF!=23,18,0)</f>
        <v>#REF!</v>
      </c>
      <c r="CF10" s="24" t="e">
        <f>IF(#REF!=24,17,0)</f>
        <v>#REF!</v>
      </c>
      <c r="CG10" s="24" t="e">
        <f>IF(#REF!=25,16,0)</f>
        <v>#REF!</v>
      </c>
      <c r="CH10" s="24" t="e">
        <f>IF(#REF!=26,15,0)</f>
        <v>#REF!</v>
      </c>
      <c r="CI10" s="24" t="e">
        <f>IF(#REF!=27,14,0)</f>
        <v>#REF!</v>
      </c>
      <c r="CJ10" s="24" t="e">
        <f>IF(#REF!=28,13,0)</f>
        <v>#REF!</v>
      </c>
      <c r="CK10" s="24" t="e">
        <f>IF(#REF!=29,12,0)</f>
        <v>#REF!</v>
      </c>
      <c r="CL10" s="24" t="e">
        <f>IF(#REF!=30,11,0)</f>
        <v>#REF!</v>
      </c>
      <c r="CM10" s="24" t="e">
        <f>IF(#REF!=31,10,0)</f>
        <v>#REF!</v>
      </c>
      <c r="CN10" s="24" t="e">
        <f>IF(#REF!=32,9,0)</f>
        <v>#REF!</v>
      </c>
      <c r="CO10" s="24" t="e">
        <f>IF(#REF!=33,8,0)</f>
        <v>#REF!</v>
      </c>
      <c r="CP10" s="24" t="e">
        <f>IF(#REF!=34,7,0)</f>
        <v>#REF!</v>
      </c>
      <c r="CQ10" s="24" t="e">
        <f>IF(#REF!=35,6,0)</f>
        <v>#REF!</v>
      </c>
      <c r="CR10" s="24" t="e">
        <f>IF(#REF!=36,5,0)</f>
        <v>#REF!</v>
      </c>
      <c r="CS10" s="24" t="e">
        <f>IF(#REF!=37,4,0)</f>
        <v>#REF!</v>
      </c>
      <c r="CT10" s="24" t="e">
        <f>IF(#REF!=38,3,0)</f>
        <v>#REF!</v>
      </c>
      <c r="CU10" s="24" t="e">
        <f>IF(#REF!=39,2,0)</f>
        <v>#REF!</v>
      </c>
      <c r="CV10" s="24" t="e">
        <f>IF(#REF!=40,1,0)</f>
        <v>#REF!</v>
      </c>
      <c r="CW10" s="24" t="e">
        <f>IF(#REF!&gt;20,0,0)</f>
        <v>#REF!</v>
      </c>
      <c r="CX10" s="24" t="e">
        <f>IF(#REF!="сх",0,0)</f>
        <v>#REF!</v>
      </c>
      <c r="CY10" s="24" t="e">
        <f>SUM(BI10:CX10)</f>
        <v>#REF!</v>
      </c>
      <c r="CZ10" s="24" t="e">
        <f>IF(#REF!=1,45,0)</f>
        <v>#REF!</v>
      </c>
      <c r="DA10" s="24" t="e">
        <f>IF(#REF!=2,42,0)</f>
        <v>#REF!</v>
      </c>
      <c r="DB10" s="24" t="e">
        <f>IF(#REF!=3,40,0)</f>
        <v>#REF!</v>
      </c>
      <c r="DC10" s="24" t="e">
        <f>IF(#REF!=4,38,0)</f>
        <v>#REF!</v>
      </c>
      <c r="DD10" s="24" t="e">
        <f>IF(#REF!=5,36,0)</f>
        <v>#REF!</v>
      </c>
      <c r="DE10" s="24" t="e">
        <f>IF(#REF!=6,35,0)</f>
        <v>#REF!</v>
      </c>
      <c r="DF10" s="24" t="e">
        <f>IF(#REF!=7,34,0)</f>
        <v>#REF!</v>
      </c>
      <c r="DG10" s="24" t="e">
        <f>IF(#REF!=8,33,0)</f>
        <v>#REF!</v>
      </c>
      <c r="DH10" s="24" t="e">
        <f>IF(#REF!=9,32,0)</f>
        <v>#REF!</v>
      </c>
      <c r="DI10" s="24" t="e">
        <f>IF(#REF!=10,31,0)</f>
        <v>#REF!</v>
      </c>
      <c r="DJ10" s="24" t="e">
        <f>IF(#REF!=11,30,0)</f>
        <v>#REF!</v>
      </c>
      <c r="DK10" s="24" t="e">
        <f>IF(#REF!=12,29,0)</f>
        <v>#REF!</v>
      </c>
      <c r="DL10" s="24" t="e">
        <f>IF(#REF!=13,28,0)</f>
        <v>#REF!</v>
      </c>
      <c r="DM10" s="24" t="e">
        <f>IF(#REF!=14,27,0)</f>
        <v>#REF!</v>
      </c>
      <c r="DN10" s="24" t="e">
        <f>IF(#REF!=15,26,0)</f>
        <v>#REF!</v>
      </c>
      <c r="DO10" s="24" t="e">
        <f>IF(#REF!=16,25,0)</f>
        <v>#REF!</v>
      </c>
      <c r="DP10" s="24" t="e">
        <f>IF(#REF!=17,24,0)</f>
        <v>#REF!</v>
      </c>
      <c r="DQ10" s="24" t="e">
        <f>IF(#REF!=18,23,0)</f>
        <v>#REF!</v>
      </c>
      <c r="DR10" s="24" t="e">
        <f>IF(#REF!=19,22,0)</f>
        <v>#REF!</v>
      </c>
      <c r="DS10" s="24" t="e">
        <f>IF(#REF!=20,21,0)</f>
        <v>#REF!</v>
      </c>
      <c r="DT10" s="24" t="e">
        <f>IF(#REF!=21,20,0)</f>
        <v>#REF!</v>
      </c>
      <c r="DU10" s="24" t="e">
        <f>IF(#REF!=22,19,0)</f>
        <v>#REF!</v>
      </c>
      <c r="DV10" s="24" t="e">
        <f>IF(#REF!=23,18,0)</f>
        <v>#REF!</v>
      </c>
      <c r="DW10" s="24" t="e">
        <f>IF(#REF!=24,17,0)</f>
        <v>#REF!</v>
      </c>
      <c r="DX10" s="24" t="e">
        <f>IF(#REF!=25,16,0)</f>
        <v>#REF!</v>
      </c>
      <c r="DY10" s="24" t="e">
        <f>IF(#REF!=26,15,0)</f>
        <v>#REF!</v>
      </c>
      <c r="DZ10" s="24" t="e">
        <f>IF(#REF!=27,14,0)</f>
        <v>#REF!</v>
      </c>
      <c r="EA10" s="24" t="e">
        <f>IF(#REF!=28,13,0)</f>
        <v>#REF!</v>
      </c>
      <c r="EB10" s="24" t="e">
        <f>IF(#REF!=29,12,0)</f>
        <v>#REF!</v>
      </c>
      <c r="EC10" s="24" t="e">
        <f>IF(#REF!=30,11,0)</f>
        <v>#REF!</v>
      </c>
      <c r="ED10" s="24" t="e">
        <f>IF(#REF!=31,10,0)</f>
        <v>#REF!</v>
      </c>
      <c r="EE10" s="24" t="e">
        <f>IF(#REF!=32,9,0)</f>
        <v>#REF!</v>
      </c>
      <c r="EF10" s="24" t="e">
        <f>IF(#REF!=33,8,0)</f>
        <v>#REF!</v>
      </c>
      <c r="EG10" s="24" t="e">
        <f>IF(#REF!=34,7,0)</f>
        <v>#REF!</v>
      </c>
      <c r="EH10" s="24" t="e">
        <f>IF(#REF!=35,6,0)</f>
        <v>#REF!</v>
      </c>
      <c r="EI10" s="24" t="e">
        <f>IF(#REF!=36,5,0)</f>
        <v>#REF!</v>
      </c>
      <c r="EJ10" s="24" t="e">
        <f>IF(#REF!=37,4,0)</f>
        <v>#REF!</v>
      </c>
      <c r="EK10" s="24" t="e">
        <f>IF(#REF!=38,3,0)</f>
        <v>#REF!</v>
      </c>
      <c r="EL10" s="24" t="e">
        <f>IF(#REF!=39,2,0)</f>
        <v>#REF!</v>
      </c>
      <c r="EM10" s="24" t="e">
        <f>IF(#REF!=40,1,0)</f>
        <v>#REF!</v>
      </c>
      <c r="EN10" s="24" t="e">
        <f>IF(#REF!&gt;20,0,0)</f>
        <v>#REF!</v>
      </c>
      <c r="EO10" s="24" t="e">
        <f>IF(#REF!="сх",0,0)</f>
        <v>#REF!</v>
      </c>
      <c r="EP10" s="24" t="e">
        <f>SUM(CZ10:EO10)</f>
        <v>#REF!</v>
      </c>
      <c r="EQ10" s="24"/>
      <c r="ER10" s="24" t="e">
        <f>IF(#REF!="сх","ноль",IF(#REF!&gt;0,#REF!,"Ноль"))</f>
        <v>#REF!</v>
      </c>
      <c r="ES10" s="24" t="e">
        <f>IF(#REF!="сх","ноль",IF(#REF!&gt;0,#REF!,"Ноль"))</f>
        <v>#REF!</v>
      </c>
      <c r="ET10" s="24"/>
      <c r="EU10" s="24" t="e">
        <f>MIN(ER10,ES10)</f>
        <v>#REF!</v>
      </c>
      <c r="EV10" s="24" t="e">
        <f>IF(K10=#REF!,IF(#REF!&lt;#REF!,#REF!,EZ10),#REF!)</f>
        <v>#REF!</v>
      </c>
      <c r="EW10" s="24" t="e">
        <f>IF(K10=#REF!,IF(#REF!&lt;#REF!,0,1))</f>
        <v>#REF!</v>
      </c>
      <c r="EX10" s="24" t="e">
        <f>IF(AND(EU10&gt;=21,EU10&lt;&gt;0),EU10,IF(K10&lt;#REF!,"СТОП",EV10+EW10))</f>
        <v>#REF!</v>
      </c>
      <c r="EY10" s="24"/>
      <c r="EZ10" s="24">
        <v>15</v>
      </c>
      <c r="FA10" s="24">
        <v>16</v>
      </c>
      <c r="FB10" s="24"/>
      <c r="FC10" s="26" t="e">
        <f>IF(#REF!=1,25,0)</f>
        <v>#REF!</v>
      </c>
      <c r="FD10" s="26" t="e">
        <f>IF(#REF!=2,22,0)</f>
        <v>#REF!</v>
      </c>
      <c r="FE10" s="26" t="e">
        <f>IF(#REF!=3,20,0)</f>
        <v>#REF!</v>
      </c>
      <c r="FF10" s="26" t="e">
        <f>IF(#REF!=4,18,0)</f>
        <v>#REF!</v>
      </c>
      <c r="FG10" s="26" t="e">
        <f>IF(#REF!=5,16,0)</f>
        <v>#REF!</v>
      </c>
      <c r="FH10" s="26" t="e">
        <f>IF(#REF!=6,15,0)</f>
        <v>#REF!</v>
      </c>
      <c r="FI10" s="26" t="e">
        <f>IF(#REF!=7,14,0)</f>
        <v>#REF!</v>
      </c>
      <c r="FJ10" s="26" t="e">
        <f>IF(#REF!=8,13,0)</f>
        <v>#REF!</v>
      </c>
      <c r="FK10" s="26" t="e">
        <f>IF(#REF!=9,12,0)</f>
        <v>#REF!</v>
      </c>
      <c r="FL10" s="26" t="e">
        <f>IF(#REF!=10,11,0)</f>
        <v>#REF!</v>
      </c>
      <c r="FM10" s="26" t="e">
        <f>IF(#REF!=11,10,0)</f>
        <v>#REF!</v>
      </c>
      <c r="FN10" s="26" t="e">
        <f>IF(#REF!=12,9,0)</f>
        <v>#REF!</v>
      </c>
      <c r="FO10" s="26" t="e">
        <f>IF(#REF!=13,8,0)</f>
        <v>#REF!</v>
      </c>
      <c r="FP10" s="26" t="e">
        <f>IF(#REF!=14,7,0)</f>
        <v>#REF!</v>
      </c>
      <c r="FQ10" s="26" t="e">
        <f>IF(#REF!=15,6,0)</f>
        <v>#REF!</v>
      </c>
      <c r="FR10" s="26" t="e">
        <f>IF(#REF!=16,5,0)</f>
        <v>#REF!</v>
      </c>
      <c r="FS10" s="26" t="e">
        <f>IF(#REF!=17,4,0)</f>
        <v>#REF!</v>
      </c>
      <c r="FT10" s="26" t="e">
        <f>IF(#REF!=18,3,0)</f>
        <v>#REF!</v>
      </c>
      <c r="FU10" s="26" t="e">
        <f>IF(#REF!=19,2,0)</f>
        <v>#REF!</v>
      </c>
      <c r="FV10" s="26" t="e">
        <f>IF(#REF!=20,1,0)</f>
        <v>#REF!</v>
      </c>
      <c r="FW10" s="26" t="e">
        <f>IF(#REF!&gt;20,0,0)</f>
        <v>#REF!</v>
      </c>
      <c r="FX10" s="26" t="e">
        <f>IF(#REF!="сх",0,0)</f>
        <v>#REF!</v>
      </c>
      <c r="FY10" s="26" t="e">
        <f>SUM(FC10:FX10)</f>
        <v>#REF!</v>
      </c>
      <c r="FZ10" s="26" t="e">
        <f>IF(#REF!=1,25,0)</f>
        <v>#REF!</v>
      </c>
      <c r="GA10" s="26" t="e">
        <f>IF(#REF!=2,22,0)</f>
        <v>#REF!</v>
      </c>
      <c r="GB10" s="26" t="e">
        <f>IF(#REF!=3,20,0)</f>
        <v>#REF!</v>
      </c>
      <c r="GC10" s="26" t="e">
        <f>IF(#REF!=4,18,0)</f>
        <v>#REF!</v>
      </c>
      <c r="GD10" s="26" t="e">
        <f>IF(#REF!=5,16,0)</f>
        <v>#REF!</v>
      </c>
      <c r="GE10" s="26" t="e">
        <f>IF(#REF!=6,15,0)</f>
        <v>#REF!</v>
      </c>
      <c r="GF10" s="26" t="e">
        <f>IF(#REF!=7,14,0)</f>
        <v>#REF!</v>
      </c>
      <c r="GG10" s="26" t="e">
        <f>IF(#REF!=8,13,0)</f>
        <v>#REF!</v>
      </c>
      <c r="GH10" s="26" t="e">
        <f>IF(#REF!=9,12,0)</f>
        <v>#REF!</v>
      </c>
      <c r="GI10" s="26" t="e">
        <f>IF(#REF!=10,11,0)</f>
        <v>#REF!</v>
      </c>
      <c r="GJ10" s="26" t="e">
        <f>IF(#REF!=11,10,0)</f>
        <v>#REF!</v>
      </c>
      <c r="GK10" s="26" t="e">
        <f>IF(#REF!=12,9,0)</f>
        <v>#REF!</v>
      </c>
      <c r="GL10" s="26" t="e">
        <f>IF(#REF!=13,8,0)</f>
        <v>#REF!</v>
      </c>
      <c r="GM10" s="26" t="e">
        <f>IF(#REF!=14,7,0)</f>
        <v>#REF!</v>
      </c>
      <c r="GN10" s="26" t="e">
        <f>IF(#REF!=15,6,0)</f>
        <v>#REF!</v>
      </c>
      <c r="GO10" s="26" t="e">
        <f>IF(#REF!=16,5,0)</f>
        <v>#REF!</v>
      </c>
      <c r="GP10" s="26" t="e">
        <f>IF(#REF!=17,4,0)</f>
        <v>#REF!</v>
      </c>
      <c r="GQ10" s="26" t="e">
        <f>IF(#REF!=18,3,0)</f>
        <v>#REF!</v>
      </c>
      <c r="GR10" s="26" t="e">
        <f>IF(#REF!=19,2,0)</f>
        <v>#REF!</v>
      </c>
      <c r="GS10" s="26" t="e">
        <f>IF(#REF!=20,1,0)</f>
        <v>#REF!</v>
      </c>
      <c r="GT10" s="26" t="e">
        <f>IF(#REF!&gt;20,0,0)</f>
        <v>#REF!</v>
      </c>
      <c r="GU10" s="26" t="e">
        <f>IF(#REF!="сх",0,0)</f>
        <v>#REF!</v>
      </c>
      <c r="GV10" s="26" t="e">
        <f>SUM(FZ10:GU10)</f>
        <v>#REF!</v>
      </c>
      <c r="GW10" s="26" t="e">
        <f>IF(#REF!=1,100,0)</f>
        <v>#REF!</v>
      </c>
      <c r="GX10" s="26" t="e">
        <f>IF(#REF!=2,98,0)</f>
        <v>#REF!</v>
      </c>
      <c r="GY10" s="26" t="e">
        <f>IF(#REF!=3,95,0)</f>
        <v>#REF!</v>
      </c>
      <c r="GZ10" s="26" t="e">
        <f>IF(#REF!=4,93,0)</f>
        <v>#REF!</v>
      </c>
      <c r="HA10" s="26" t="e">
        <f>IF(#REF!=5,90,0)</f>
        <v>#REF!</v>
      </c>
      <c r="HB10" s="26" t="e">
        <f>IF(#REF!=6,88,0)</f>
        <v>#REF!</v>
      </c>
      <c r="HC10" s="26" t="e">
        <f>IF(#REF!=7,85,0)</f>
        <v>#REF!</v>
      </c>
      <c r="HD10" s="26" t="e">
        <f>IF(#REF!=8,83,0)</f>
        <v>#REF!</v>
      </c>
      <c r="HE10" s="26" t="e">
        <f>IF(#REF!=9,80,0)</f>
        <v>#REF!</v>
      </c>
      <c r="HF10" s="26" t="e">
        <f>IF(#REF!=10,78,0)</f>
        <v>#REF!</v>
      </c>
      <c r="HG10" s="26" t="e">
        <f>IF(#REF!=11,75,0)</f>
        <v>#REF!</v>
      </c>
      <c r="HH10" s="26" t="e">
        <f>IF(#REF!=12,73,0)</f>
        <v>#REF!</v>
      </c>
      <c r="HI10" s="26" t="e">
        <f>IF(#REF!=13,70,0)</f>
        <v>#REF!</v>
      </c>
      <c r="HJ10" s="26" t="e">
        <f>IF(#REF!=14,68,0)</f>
        <v>#REF!</v>
      </c>
      <c r="HK10" s="26" t="e">
        <f>IF(#REF!=15,65,0)</f>
        <v>#REF!</v>
      </c>
      <c r="HL10" s="26" t="e">
        <f>IF(#REF!=16,63,0)</f>
        <v>#REF!</v>
      </c>
      <c r="HM10" s="26" t="e">
        <f>IF(#REF!=17,60,0)</f>
        <v>#REF!</v>
      </c>
      <c r="HN10" s="26" t="e">
        <f>IF(#REF!=18,58,0)</f>
        <v>#REF!</v>
      </c>
      <c r="HO10" s="26" t="e">
        <f>IF(#REF!=19,55,0)</f>
        <v>#REF!</v>
      </c>
      <c r="HP10" s="26" t="e">
        <f>IF(#REF!=20,53,0)</f>
        <v>#REF!</v>
      </c>
      <c r="HQ10" s="26" t="e">
        <f>IF(#REF!&gt;20,0,0)</f>
        <v>#REF!</v>
      </c>
      <c r="HR10" s="26" t="e">
        <f>IF(#REF!="сх",0,0)</f>
        <v>#REF!</v>
      </c>
      <c r="HS10" s="26" t="e">
        <f>SUM(GW10:HR10)</f>
        <v>#REF!</v>
      </c>
      <c r="HT10" s="26" t="e">
        <f>IF(#REF!=1,100,0)</f>
        <v>#REF!</v>
      </c>
      <c r="HU10" s="26" t="e">
        <f>IF(#REF!=2,98,0)</f>
        <v>#REF!</v>
      </c>
      <c r="HV10" s="26" t="e">
        <f>IF(#REF!=3,95,0)</f>
        <v>#REF!</v>
      </c>
      <c r="HW10" s="26" t="e">
        <f>IF(#REF!=4,93,0)</f>
        <v>#REF!</v>
      </c>
      <c r="HX10" s="26" t="e">
        <f>IF(#REF!=5,90,0)</f>
        <v>#REF!</v>
      </c>
      <c r="HY10" s="26" t="e">
        <f>IF(#REF!=6,88,0)</f>
        <v>#REF!</v>
      </c>
      <c r="HZ10" s="26" t="e">
        <f>IF(#REF!=7,85,0)</f>
        <v>#REF!</v>
      </c>
      <c r="IA10" s="26" t="e">
        <f>IF(#REF!=8,83,0)</f>
        <v>#REF!</v>
      </c>
      <c r="IB10" s="26" t="e">
        <f>IF(#REF!=9,80,0)</f>
        <v>#REF!</v>
      </c>
      <c r="IC10" s="26" t="e">
        <f>IF(#REF!=10,78,0)</f>
        <v>#REF!</v>
      </c>
      <c r="ID10" s="26" t="e">
        <f>IF(#REF!=11,75,0)</f>
        <v>#REF!</v>
      </c>
      <c r="IE10" s="26" t="e">
        <f>IF(#REF!=12,73,0)</f>
        <v>#REF!</v>
      </c>
      <c r="IF10" s="26" t="e">
        <f>IF(#REF!=13,70,0)</f>
        <v>#REF!</v>
      </c>
      <c r="IG10" s="26" t="e">
        <f>IF(#REF!=14,68,0)</f>
        <v>#REF!</v>
      </c>
      <c r="IH10" s="26" t="e">
        <f>IF(#REF!=15,65,0)</f>
        <v>#REF!</v>
      </c>
      <c r="II10" s="26" t="e">
        <f>IF(#REF!=16,63,0)</f>
        <v>#REF!</v>
      </c>
      <c r="IJ10" s="26" t="e">
        <f>IF(#REF!=17,60,0)</f>
        <v>#REF!</v>
      </c>
      <c r="IK10" s="26" t="e">
        <f>IF(#REF!=18,58,0)</f>
        <v>#REF!</v>
      </c>
      <c r="IL10" s="26" t="e">
        <f>IF(#REF!=19,55,0)</f>
        <v>#REF!</v>
      </c>
      <c r="IM10" s="26" t="e">
        <f>IF(#REF!=20,53,0)</f>
        <v>#REF!</v>
      </c>
      <c r="IN10" s="26" t="e">
        <f>IF(#REF!&gt;20,0,0)</f>
        <v>#REF!</v>
      </c>
      <c r="IO10" s="26" t="e">
        <f>IF(#REF!="сх",0,0)</f>
        <v>#REF!</v>
      </c>
      <c r="IP10" s="26" t="e">
        <f>SUM(HT10:IO10)</f>
        <v>#REF!</v>
      </c>
      <c r="IQ10" s="24"/>
      <c r="IR10" s="24"/>
      <c r="IS10" s="24"/>
      <c r="IT10" s="24"/>
      <c r="IU10" s="24"/>
      <c r="IV10" s="24"/>
    </row>
    <row r="11" spans="1:256" s="3" customFormat="1" ht="34.5">
      <c r="A11" s="106"/>
      <c r="B11" s="92"/>
      <c r="C11" s="92"/>
      <c r="D11" s="30" t="s">
        <v>37</v>
      </c>
      <c r="E11" s="31">
        <v>65</v>
      </c>
      <c r="F11" s="31">
        <v>199</v>
      </c>
      <c r="G11" s="60">
        <v>1</v>
      </c>
      <c r="H11" s="61">
        <v>45</v>
      </c>
      <c r="I11" s="60">
        <v>4</v>
      </c>
      <c r="J11" s="82">
        <v>38</v>
      </c>
      <c r="K11" s="96"/>
      <c r="L11" s="87"/>
      <c r="M11" s="24"/>
      <c r="N11" s="25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4"/>
      <c r="IR11" s="24"/>
      <c r="IS11" s="24"/>
      <c r="IT11" s="24"/>
      <c r="IU11" s="24"/>
      <c r="IV11" s="24"/>
    </row>
    <row r="12" spans="1:256" s="3" customFormat="1" ht="34.5">
      <c r="A12" s="106"/>
      <c r="B12" s="92"/>
      <c r="C12" s="92"/>
      <c r="D12" s="30" t="s">
        <v>75</v>
      </c>
      <c r="E12" s="31">
        <v>85</v>
      </c>
      <c r="F12" s="31">
        <v>28</v>
      </c>
      <c r="G12" s="60">
        <v>3</v>
      </c>
      <c r="H12" s="61">
        <v>40</v>
      </c>
      <c r="I12" s="60">
        <v>4</v>
      </c>
      <c r="J12" s="82">
        <v>38</v>
      </c>
      <c r="K12" s="96"/>
      <c r="L12" s="87"/>
      <c r="M12" s="24"/>
      <c r="N12" s="25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4"/>
      <c r="IR12" s="24"/>
      <c r="IS12" s="24"/>
      <c r="IT12" s="24"/>
      <c r="IU12" s="24"/>
      <c r="IV12" s="24"/>
    </row>
    <row r="13" spans="1:256" s="3" customFormat="1" ht="34.5">
      <c r="A13" s="106"/>
      <c r="B13" s="92"/>
      <c r="C13" s="92"/>
      <c r="D13" s="30" t="s">
        <v>40</v>
      </c>
      <c r="E13" s="31">
        <v>85</v>
      </c>
      <c r="F13" s="31">
        <v>47</v>
      </c>
      <c r="G13" s="60">
        <v>5</v>
      </c>
      <c r="H13" s="61">
        <v>36</v>
      </c>
      <c r="I13" s="60">
        <v>5</v>
      </c>
      <c r="J13" s="82">
        <v>35</v>
      </c>
      <c r="K13" s="96"/>
      <c r="L13" s="87"/>
      <c r="M13" s="24"/>
      <c r="N13" s="25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4"/>
      <c r="IR13" s="24"/>
      <c r="IS13" s="24"/>
      <c r="IT13" s="24"/>
      <c r="IU13" s="24"/>
      <c r="IV13" s="24"/>
    </row>
    <row r="14" spans="1:256" s="3" customFormat="1" ht="34.5">
      <c r="A14" s="106"/>
      <c r="B14" s="92"/>
      <c r="C14" s="92"/>
      <c r="D14" s="30" t="s">
        <v>76</v>
      </c>
      <c r="E14" s="31" t="s">
        <v>54</v>
      </c>
      <c r="F14" s="31">
        <v>74</v>
      </c>
      <c r="G14" s="60">
        <v>1</v>
      </c>
      <c r="H14" s="61">
        <v>45</v>
      </c>
      <c r="I14" s="60">
        <v>2</v>
      </c>
      <c r="J14" s="82">
        <v>42</v>
      </c>
      <c r="K14" s="96"/>
      <c r="L14" s="87"/>
      <c r="M14" s="24"/>
      <c r="N14" s="25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4"/>
      <c r="IR14" s="24"/>
      <c r="IS14" s="24"/>
      <c r="IT14" s="24"/>
      <c r="IU14" s="24"/>
      <c r="IV14" s="24"/>
    </row>
    <row r="15" spans="1:256" s="3" customFormat="1" ht="34.5">
      <c r="A15" s="106"/>
      <c r="B15" s="92"/>
      <c r="C15" s="92"/>
      <c r="D15" s="57" t="s">
        <v>77</v>
      </c>
      <c r="E15" s="52" t="s">
        <v>54</v>
      </c>
      <c r="F15" s="52">
        <v>88</v>
      </c>
      <c r="G15" s="70">
        <v>4</v>
      </c>
      <c r="H15" s="71">
        <v>38</v>
      </c>
      <c r="I15" s="70">
        <v>4</v>
      </c>
      <c r="J15" s="84">
        <v>38</v>
      </c>
      <c r="K15" s="96"/>
      <c r="L15" s="87"/>
      <c r="M15" s="24"/>
      <c r="N15" s="25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4"/>
      <c r="IR15" s="24"/>
      <c r="IS15" s="24"/>
      <c r="IT15" s="24"/>
      <c r="IU15" s="24"/>
      <c r="IV15" s="24"/>
    </row>
    <row r="16" spans="1:256" s="3" customFormat="1" ht="34.5">
      <c r="A16" s="106"/>
      <c r="B16" s="92"/>
      <c r="C16" s="92"/>
      <c r="D16" s="30" t="s">
        <v>78</v>
      </c>
      <c r="E16" s="31" t="s">
        <v>36</v>
      </c>
      <c r="F16" s="31">
        <v>742</v>
      </c>
      <c r="G16" s="60">
        <v>1</v>
      </c>
      <c r="H16" s="61">
        <v>45</v>
      </c>
      <c r="I16" s="60">
        <v>1</v>
      </c>
      <c r="J16" s="82">
        <v>45</v>
      </c>
      <c r="K16" s="96"/>
      <c r="L16" s="87"/>
      <c r="M16" s="24"/>
      <c r="N16" s="25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4"/>
      <c r="IR16" s="24"/>
      <c r="IS16" s="24"/>
      <c r="IT16" s="24"/>
      <c r="IU16" s="24"/>
      <c r="IV16" s="24"/>
    </row>
    <row r="17" spans="1:256" s="3" customFormat="1" ht="35.25" thickBot="1">
      <c r="A17" s="111"/>
      <c r="B17" s="93"/>
      <c r="C17" s="93"/>
      <c r="D17" s="79" t="s">
        <v>30</v>
      </c>
      <c r="E17" s="80" t="s">
        <v>36</v>
      </c>
      <c r="F17" s="80">
        <v>555</v>
      </c>
      <c r="G17" s="62">
        <v>2</v>
      </c>
      <c r="H17" s="63">
        <v>42</v>
      </c>
      <c r="I17" s="62">
        <v>2</v>
      </c>
      <c r="J17" s="86">
        <v>42</v>
      </c>
      <c r="K17" s="96"/>
      <c r="L17" s="87"/>
      <c r="M17" s="24"/>
      <c r="N17" s="25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4"/>
      <c r="IR17" s="24"/>
      <c r="IS17" s="24"/>
      <c r="IT17" s="24"/>
      <c r="IU17" s="24"/>
      <c r="IV17" s="24"/>
    </row>
    <row r="18" spans="1:256" s="3" customFormat="1" ht="34.5">
      <c r="A18" s="105">
        <v>2</v>
      </c>
      <c r="B18" s="91" t="s">
        <v>79</v>
      </c>
      <c r="C18" s="91" t="s">
        <v>80</v>
      </c>
      <c r="D18" s="28" t="s">
        <v>81</v>
      </c>
      <c r="E18" s="29">
        <v>65</v>
      </c>
      <c r="F18" s="29">
        <v>311</v>
      </c>
      <c r="G18" s="58">
        <v>3</v>
      </c>
      <c r="H18" s="59">
        <v>40</v>
      </c>
      <c r="I18" s="58">
        <v>2</v>
      </c>
      <c r="J18" s="81">
        <v>42</v>
      </c>
      <c r="K18" s="96">
        <f>SUM(H18+H19+H20+H21+H22+H23+H24+J18+J19+J20+J21+J22+J23+J24)</f>
        <v>455</v>
      </c>
      <c r="L18" s="87" t="e">
        <f>#REF!+#REF!</f>
        <v>#REF!</v>
      </c>
      <c r="M18" s="24"/>
      <c r="N18" s="25"/>
      <c r="O18" s="24" t="e">
        <f>IF(#REF!=1,25,0)</f>
        <v>#REF!</v>
      </c>
      <c r="P18" s="24" t="e">
        <f>IF(#REF!=2,22,0)</f>
        <v>#REF!</v>
      </c>
      <c r="Q18" s="24" t="e">
        <f>IF(#REF!=3,20,0)</f>
        <v>#REF!</v>
      </c>
      <c r="R18" s="24" t="e">
        <f>IF(#REF!=4,18,0)</f>
        <v>#REF!</v>
      </c>
      <c r="S18" s="24" t="e">
        <f>IF(#REF!=5,16,0)</f>
        <v>#REF!</v>
      </c>
      <c r="T18" s="24" t="e">
        <f>IF(#REF!=6,15,0)</f>
        <v>#REF!</v>
      </c>
      <c r="U18" s="24" t="e">
        <f>IF(#REF!=7,14,0)</f>
        <v>#REF!</v>
      </c>
      <c r="V18" s="24" t="e">
        <f>IF(#REF!=8,13,0)</f>
        <v>#REF!</v>
      </c>
      <c r="W18" s="24" t="e">
        <f>IF(#REF!=9,12,0)</f>
        <v>#REF!</v>
      </c>
      <c r="X18" s="24" t="e">
        <f>IF(#REF!=10,11,0)</f>
        <v>#REF!</v>
      </c>
      <c r="Y18" s="24" t="e">
        <f>IF(#REF!=11,10,0)</f>
        <v>#REF!</v>
      </c>
      <c r="Z18" s="24" t="e">
        <f>IF(#REF!=12,9,0)</f>
        <v>#REF!</v>
      </c>
      <c r="AA18" s="24" t="e">
        <f>IF(#REF!=13,8,0)</f>
        <v>#REF!</v>
      </c>
      <c r="AB18" s="24" t="e">
        <f>IF(#REF!=14,7,0)</f>
        <v>#REF!</v>
      </c>
      <c r="AC18" s="24" t="e">
        <f>IF(#REF!=15,6,0)</f>
        <v>#REF!</v>
      </c>
      <c r="AD18" s="24" t="e">
        <f>IF(#REF!=16,5,0)</f>
        <v>#REF!</v>
      </c>
      <c r="AE18" s="24" t="e">
        <f>IF(#REF!=17,4,0)</f>
        <v>#REF!</v>
      </c>
      <c r="AF18" s="24" t="e">
        <f>IF(#REF!=18,3,0)</f>
        <v>#REF!</v>
      </c>
      <c r="AG18" s="24" t="e">
        <f>IF(#REF!=19,2,0)</f>
        <v>#REF!</v>
      </c>
      <c r="AH18" s="24" t="e">
        <f>IF(#REF!=20,1,0)</f>
        <v>#REF!</v>
      </c>
      <c r="AI18" s="24" t="e">
        <f>IF(#REF!&gt;20,0,0)</f>
        <v>#REF!</v>
      </c>
      <c r="AJ18" s="24" t="e">
        <f>IF(#REF!="сх",0,0)</f>
        <v>#REF!</v>
      </c>
      <c r="AK18" s="24" t="e">
        <f>SUM(O18:AI18)</f>
        <v>#REF!</v>
      </c>
      <c r="AL18" s="24" t="e">
        <f>IF(#REF!=1,25,0)</f>
        <v>#REF!</v>
      </c>
      <c r="AM18" s="24" t="e">
        <f>IF(#REF!=2,22,0)</f>
        <v>#REF!</v>
      </c>
      <c r="AN18" s="24" t="e">
        <f>IF(#REF!=3,20,0)</f>
        <v>#REF!</v>
      </c>
      <c r="AO18" s="24" t="e">
        <f>IF(#REF!=4,18,0)</f>
        <v>#REF!</v>
      </c>
      <c r="AP18" s="24" t="e">
        <f>IF(#REF!=5,16,0)</f>
        <v>#REF!</v>
      </c>
      <c r="AQ18" s="24" t="e">
        <f>IF(#REF!=6,15,0)</f>
        <v>#REF!</v>
      </c>
      <c r="AR18" s="24" t="e">
        <f>IF(#REF!=7,14,0)</f>
        <v>#REF!</v>
      </c>
      <c r="AS18" s="24" t="e">
        <f>IF(#REF!=8,13,0)</f>
        <v>#REF!</v>
      </c>
      <c r="AT18" s="24" t="e">
        <f>IF(#REF!=9,12,0)</f>
        <v>#REF!</v>
      </c>
      <c r="AU18" s="24" t="e">
        <f>IF(#REF!=10,11,0)</f>
        <v>#REF!</v>
      </c>
      <c r="AV18" s="24" t="e">
        <f>IF(#REF!=11,10,0)</f>
        <v>#REF!</v>
      </c>
      <c r="AW18" s="24" t="e">
        <f>IF(#REF!=12,9,0)</f>
        <v>#REF!</v>
      </c>
      <c r="AX18" s="24" t="e">
        <f>IF(#REF!=13,8,0)</f>
        <v>#REF!</v>
      </c>
      <c r="AY18" s="24" t="e">
        <f>IF(#REF!=14,7,0)</f>
        <v>#REF!</v>
      </c>
      <c r="AZ18" s="24" t="e">
        <f>IF(#REF!=15,6,0)</f>
        <v>#REF!</v>
      </c>
      <c r="BA18" s="24" t="e">
        <f>IF(#REF!=16,5,0)</f>
        <v>#REF!</v>
      </c>
      <c r="BB18" s="24" t="e">
        <f>IF(#REF!=17,4,0)</f>
        <v>#REF!</v>
      </c>
      <c r="BC18" s="24" t="e">
        <f>IF(#REF!=18,3,0)</f>
        <v>#REF!</v>
      </c>
      <c r="BD18" s="24" t="e">
        <f>IF(#REF!=19,2,0)</f>
        <v>#REF!</v>
      </c>
      <c r="BE18" s="24" t="e">
        <f>IF(#REF!=20,1,0)</f>
        <v>#REF!</v>
      </c>
      <c r="BF18" s="24" t="e">
        <f>IF(#REF!&gt;20,0,0)</f>
        <v>#REF!</v>
      </c>
      <c r="BG18" s="24" t="e">
        <f>IF(#REF!="сх",0,0)</f>
        <v>#REF!</v>
      </c>
      <c r="BH18" s="24" t="e">
        <f>SUM(AL18:BF18)</f>
        <v>#REF!</v>
      </c>
      <c r="BI18" s="24" t="e">
        <f>IF(#REF!=1,45,0)</f>
        <v>#REF!</v>
      </c>
      <c r="BJ18" s="24" t="e">
        <f>IF(#REF!=2,42,0)</f>
        <v>#REF!</v>
      </c>
      <c r="BK18" s="24" t="e">
        <f>IF(#REF!=3,40,0)</f>
        <v>#REF!</v>
      </c>
      <c r="BL18" s="24" t="e">
        <f>IF(#REF!=4,38,0)</f>
        <v>#REF!</v>
      </c>
      <c r="BM18" s="24" t="e">
        <f>IF(#REF!=5,36,0)</f>
        <v>#REF!</v>
      </c>
      <c r="BN18" s="24" t="e">
        <f>IF(#REF!=6,35,0)</f>
        <v>#REF!</v>
      </c>
      <c r="BO18" s="24" t="e">
        <f>IF(#REF!=7,34,0)</f>
        <v>#REF!</v>
      </c>
      <c r="BP18" s="24" t="e">
        <f>IF(#REF!=8,33,0)</f>
        <v>#REF!</v>
      </c>
      <c r="BQ18" s="24" t="e">
        <f>IF(#REF!=9,32,0)</f>
        <v>#REF!</v>
      </c>
      <c r="BR18" s="24" t="e">
        <f>IF(#REF!=10,31,0)</f>
        <v>#REF!</v>
      </c>
      <c r="BS18" s="24" t="e">
        <f>IF(#REF!=11,30,0)</f>
        <v>#REF!</v>
      </c>
      <c r="BT18" s="24" t="e">
        <f>IF(#REF!=12,29,0)</f>
        <v>#REF!</v>
      </c>
      <c r="BU18" s="24" t="e">
        <f>IF(#REF!=13,28,0)</f>
        <v>#REF!</v>
      </c>
      <c r="BV18" s="24" t="e">
        <f>IF(#REF!=14,27,0)</f>
        <v>#REF!</v>
      </c>
      <c r="BW18" s="24" t="e">
        <f>IF(#REF!=15,26,0)</f>
        <v>#REF!</v>
      </c>
      <c r="BX18" s="24" t="e">
        <f>IF(#REF!=16,25,0)</f>
        <v>#REF!</v>
      </c>
      <c r="BY18" s="24" t="e">
        <f>IF(#REF!=17,24,0)</f>
        <v>#REF!</v>
      </c>
      <c r="BZ18" s="24" t="e">
        <f>IF(#REF!=18,23,0)</f>
        <v>#REF!</v>
      </c>
      <c r="CA18" s="24" t="e">
        <f>IF(#REF!=19,22,0)</f>
        <v>#REF!</v>
      </c>
      <c r="CB18" s="24" t="e">
        <f>IF(#REF!=20,21,0)</f>
        <v>#REF!</v>
      </c>
      <c r="CC18" s="24" t="e">
        <f>IF(#REF!=21,20,0)</f>
        <v>#REF!</v>
      </c>
      <c r="CD18" s="24" t="e">
        <f>IF(#REF!=22,19,0)</f>
        <v>#REF!</v>
      </c>
      <c r="CE18" s="24" t="e">
        <f>IF(#REF!=23,18,0)</f>
        <v>#REF!</v>
      </c>
      <c r="CF18" s="24" t="e">
        <f>IF(#REF!=24,17,0)</f>
        <v>#REF!</v>
      </c>
      <c r="CG18" s="24" t="e">
        <f>IF(#REF!=25,16,0)</f>
        <v>#REF!</v>
      </c>
      <c r="CH18" s="24" t="e">
        <f>IF(#REF!=26,15,0)</f>
        <v>#REF!</v>
      </c>
      <c r="CI18" s="24" t="e">
        <f>IF(#REF!=27,14,0)</f>
        <v>#REF!</v>
      </c>
      <c r="CJ18" s="24" t="e">
        <f>IF(#REF!=28,13,0)</f>
        <v>#REF!</v>
      </c>
      <c r="CK18" s="24" t="e">
        <f>IF(#REF!=29,12,0)</f>
        <v>#REF!</v>
      </c>
      <c r="CL18" s="24" t="e">
        <f>IF(#REF!=30,11,0)</f>
        <v>#REF!</v>
      </c>
      <c r="CM18" s="24" t="e">
        <f>IF(#REF!=31,10,0)</f>
        <v>#REF!</v>
      </c>
      <c r="CN18" s="24" t="e">
        <f>IF(#REF!=32,9,0)</f>
        <v>#REF!</v>
      </c>
      <c r="CO18" s="24" t="e">
        <f>IF(#REF!=33,8,0)</f>
        <v>#REF!</v>
      </c>
      <c r="CP18" s="24" t="e">
        <f>IF(#REF!=34,7,0)</f>
        <v>#REF!</v>
      </c>
      <c r="CQ18" s="24" t="e">
        <f>IF(#REF!=35,6,0)</f>
        <v>#REF!</v>
      </c>
      <c r="CR18" s="24" t="e">
        <f>IF(#REF!=36,5,0)</f>
        <v>#REF!</v>
      </c>
      <c r="CS18" s="24" t="e">
        <f>IF(#REF!=37,4,0)</f>
        <v>#REF!</v>
      </c>
      <c r="CT18" s="24" t="e">
        <f>IF(#REF!=38,3,0)</f>
        <v>#REF!</v>
      </c>
      <c r="CU18" s="24" t="e">
        <f>IF(#REF!=39,2,0)</f>
        <v>#REF!</v>
      </c>
      <c r="CV18" s="24" t="e">
        <f>IF(#REF!=40,1,0)</f>
        <v>#REF!</v>
      </c>
      <c r="CW18" s="24" t="e">
        <f>IF(#REF!&gt;20,0,0)</f>
        <v>#REF!</v>
      </c>
      <c r="CX18" s="24" t="e">
        <f>IF(#REF!="сх",0,0)</f>
        <v>#REF!</v>
      </c>
      <c r="CY18" s="24" t="e">
        <f>SUM(BI18:CX18)</f>
        <v>#REF!</v>
      </c>
      <c r="CZ18" s="24" t="e">
        <f>IF(#REF!=1,45,0)</f>
        <v>#REF!</v>
      </c>
      <c r="DA18" s="24" t="e">
        <f>IF(#REF!=2,42,0)</f>
        <v>#REF!</v>
      </c>
      <c r="DB18" s="24" t="e">
        <f>IF(#REF!=3,40,0)</f>
        <v>#REF!</v>
      </c>
      <c r="DC18" s="24" t="e">
        <f>IF(#REF!=4,38,0)</f>
        <v>#REF!</v>
      </c>
      <c r="DD18" s="24" t="e">
        <f>IF(#REF!=5,36,0)</f>
        <v>#REF!</v>
      </c>
      <c r="DE18" s="24" t="e">
        <f>IF(#REF!=6,35,0)</f>
        <v>#REF!</v>
      </c>
      <c r="DF18" s="24" t="e">
        <f>IF(#REF!=7,34,0)</f>
        <v>#REF!</v>
      </c>
      <c r="DG18" s="24" t="e">
        <f>IF(#REF!=8,33,0)</f>
        <v>#REF!</v>
      </c>
      <c r="DH18" s="24" t="e">
        <f>IF(#REF!=9,32,0)</f>
        <v>#REF!</v>
      </c>
      <c r="DI18" s="24" t="e">
        <f>IF(#REF!=10,31,0)</f>
        <v>#REF!</v>
      </c>
      <c r="DJ18" s="24" t="e">
        <f>IF(#REF!=11,30,0)</f>
        <v>#REF!</v>
      </c>
      <c r="DK18" s="24" t="e">
        <f>IF(#REF!=12,29,0)</f>
        <v>#REF!</v>
      </c>
      <c r="DL18" s="24" t="e">
        <f>IF(#REF!=13,28,0)</f>
        <v>#REF!</v>
      </c>
      <c r="DM18" s="24" t="e">
        <f>IF(#REF!=14,27,0)</f>
        <v>#REF!</v>
      </c>
      <c r="DN18" s="24" t="e">
        <f>IF(#REF!=15,26,0)</f>
        <v>#REF!</v>
      </c>
      <c r="DO18" s="24" t="e">
        <f>IF(#REF!=16,25,0)</f>
        <v>#REF!</v>
      </c>
      <c r="DP18" s="24" t="e">
        <f>IF(#REF!=17,24,0)</f>
        <v>#REF!</v>
      </c>
      <c r="DQ18" s="24" t="e">
        <f>IF(#REF!=18,23,0)</f>
        <v>#REF!</v>
      </c>
      <c r="DR18" s="24" t="e">
        <f>IF(#REF!=19,22,0)</f>
        <v>#REF!</v>
      </c>
      <c r="DS18" s="24" t="e">
        <f>IF(#REF!=20,21,0)</f>
        <v>#REF!</v>
      </c>
      <c r="DT18" s="24" t="e">
        <f>IF(#REF!=21,20,0)</f>
        <v>#REF!</v>
      </c>
      <c r="DU18" s="24" t="e">
        <f>IF(#REF!=22,19,0)</f>
        <v>#REF!</v>
      </c>
      <c r="DV18" s="24" t="e">
        <f>IF(#REF!=23,18,0)</f>
        <v>#REF!</v>
      </c>
      <c r="DW18" s="24" t="e">
        <f>IF(#REF!=24,17,0)</f>
        <v>#REF!</v>
      </c>
      <c r="DX18" s="24" t="e">
        <f>IF(#REF!=25,16,0)</f>
        <v>#REF!</v>
      </c>
      <c r="DY18" s="24" t="e">
        <f>IF(#REF!=26,15,0)</f>
        <v>#REF!</v>
      </c>
      <c r="DZ18" s="24" t="e">
        <f>IF(#REF!=27,14,0)</f>
        <v>#REF!</v>
      </c>
      <c r="EA18" s="24" t="e">
        <f>IF(#REF!=28,13,0)</f>
        <v>#REF!</v>
      </c>
      <c r="EB18" s="24" t="e">
        <f>IF(#REF!=29,12,0)</f>
        <v>#REF!</v>
      </c>
      <c r="EC18" s="24" t="e">
        <f>IF(#REF!=30,11,0)</f>
        <v>#REF!</v>
      </c>
      <c r="ED18" s="24" t="e">
        <f>IF(#REF!=31,10,0)</f>
        <v>#REF!</v>
      </c>
      <c r="EE18" s="24" t="e">
        <f>IF(#REF!=32,9,0)</f>
        <v>#REF!</v>
      </c>
      <c r="EF18" s="24" t="e">
        <f>IF(#REF!=33,8,0)</f>
        <v>#REF!</v>
      </c>
      <c r="EG18" s="24" t="e">
        <f>IF(#REF!=34,7,0)</f>
        <v>#REF!</v>
      </c>
      <c r="EH18" s="24" t="e">
        <f>IF(#REF!=35,6,0)</f>
        <v>#REF!</v>
      </c>
      <c r="EI18" s="24" t="e">
        <f>IF(#REF!=36,5,0)</f>
        <v>#REF!</v>
      </c>
      <c r="EJ18" s="24" t="e">
        <f>IF(#REF!=37,4,0)</f>
        <v>#REF!</v>
      </c>
      <c r="EK18" s="24" t="e">
        <f>IF(#REF!=38,3,0)</f>
        <v>#REF!</v>
      </c>
      <c r="EL18" s="24" t="e">
        <f>IF(#REF!=39,2,0)</f>
        <v>#REF!</v>
      </c>
      <c r="EM18" s="24" t="e">
        <f>IF(#REF!=40,1,0)</f>
        <v>#REF!</v>
      </c>
      <c r="EN18" s="24" t="e">
        <f>IF(#REF!&gt;20,0,0)</f>
        <v>#REF!</v>
      </c>
      <c r="EO18" s="24" t="e">
        <f>IF(#REF!="сх",0,0)</f>
        <v>#REF!</v>
      </c>
      <c r="EP18" s="24" t="e">
        <f>SUM(CZ18:EO18)</f>
        <v>#REF!</v>
      </c>
      <c r="EQ18" s="24"/>
      <c r="ER18" s="24" t="e">
        <f>IF(#REF!="сх","ноль",IF(#REF!&gt;0,#REF!,"Ноль"))</f>
        <v>#REF!</v>
      </c>
      <c r="ES18" s="24" t="e">
        <f>IF(#REF!="сх","ноль",IF(#REF!&gt;0,#REF!,"Ноль"))</f>
        <v>#REF!</v>
      </c>
      <c r="ET18" s="24"/>
      <c r="EU18" s="24" t="e">
        <f>MIN(ER18,ES18)</f>
        <v>#REF!</v>
      </c>
      <c r="EV18" s="24" t="e">
        <f>IF(K18=#REF!,IF(#REF!&lt;#REF!,#REF!,EZ18),#REF!)</f>
        <v>#REF!</v>
      </c>
      <c r="EW18" s="24" t="e">
        <f>IF(K18=#REF!,IF(#REF!&lt;#REF!,0,1))</f>
        <v>#REF!</v>
      </c>
      <c r="EX18" s="24" t="e">
        <f>IF(AND(EU18&gt;=21,EU18&lt;&gt;0),EU18,IF(K18&lt;#REF!,"СТОП",EV18+EW18))</f>
        <v>#REF!</v>
      </c>
      <c r="EY18" s="24"/>
      <c r="EZ18" s="24">
        <v>15</v>
      </c>
      <c r="FA18" s="24">
        <v>16</v>
      </c>
      <c r="FB18" s="24"/>
      <c r="FC18" s="26" t="e">
        <f>IF(#REF!=1,25,0)</f>
        <v>#REF!</v>
      </c>
      <c r="FD18" s="26" t="e">
        <f>IF(#REF!=2,22,0)</f>
        <v>#REF!</v>
      </c>
      <c r="FE18" s="26" t="e">
        <f>IF(#REF!=3,20,0)</f>
        <v>#REF!</v>
      </c>
      <c r="FF18" s="26" t="e">
        <f>IF(#REF!=4,18,0)</f>
        <v>#REF!</v>
      </c>
      <c r="FG18" s="26" t="e">
        <f>IF(#REF!=5,16,0)</f>
        <v>#REF!</v>
      </c>
      <c r="FH18" s="26" t="e">
        <f>IF(#REF!=6,15,0)</f>
        <v>#REF!</v>
      </c>
      <c r="FI18" s="26" t="e">
        <f>IF(#REF!=7,14,0)</f>
        <v>#REF!</v>
      </c>
      <c r="FJ18" s="26" t="e">
        <f>IF(#REF!=8,13,0)</f>
        <v>#REF!</v>
      </c>
      <c r="FK18" s="26" t="e">
        <f>IF(#REF!=9,12,0)</f>
        <v>#REF!</v>
      </c>
      <c r="FL18" s="26" t="e">
        <f>IF(#REF!=10,11,0)</f>
        <v>#REF!</v>
      </c>
      <c r="FM18" s="26" t="e">
        <f>IF(#REF!=11,10,0)</f>
        <v>#REF!</v>
      </c>
      <c r="FN18" s="26" t="e">
        <f>IF(#REF!=12,9,0)</f>
        <v>#REF!</v>
      </c>
      <c r="FO18" s="26" t="e">
        <f>IF(#REF!=13,8,0)</f>
        <v>#REF!</v>
      </c>
      <c r="FP18" s="26" t="e">
        <f>IF(#REF!=14,7,0)</f>
        <v>#REF!</v>
      </c>
      <c r="FQ18" s="26" t="e">
        <f>IF(#REF!=15,6,0)</f>
        <v>#REF!</v>
      </c>
      <c r="FR18" s="26" t="e">
        <f>IF(#REF!=16,5,0)</f>
        <v>#REF!</v>
      </c>
      <c r="FS18" s="26" t="e">
        <f>IF(#REF!=17,4,0)</f>
        <v>#REF!</v>
      </c>
      <c r="FT18" s="26" t="e">
        <f>IF(#REF!=18,3,0)</f>
        <v>#REF!</v>
      </c>
      <c r="FU18" s="26" t="e">
        <f>IF(#REF!=19,2,0)</f>
        <v>#REF!</v>
      </c>
      <c r="FV18" s="26" t="e">
        <f>IF(#REF!=20,1,0)</f>
        <v>#REF!</v>
      </c>
      <c r="FW18" s="26" t="e">
        <f>IF(#REF!&gt;20,0,0)</f>
        <v>#REF!</v>
      </c>
      <c r="FX18" s="26" t="e">
        <f>IF(#REF!="сх",0,0)</f>
        <v>#REF!</v>
      </c>
      <c r="FY18" s="26" t="e">
        <f>SUM(FC18:FX18)</f>
        <v>#REF!</v>
      </c>
      <c r="FZ18" s="26" t="e">
        <f>IF(#REF!=1,25,0)</f>
        <v>#REF!</v>
      </c>
      <c r="GA18" s="26" t="e">
        <f>IF(#REF!=2,22,0)</f>
        <v>#REF!</v>
      </c>
      <c r="GB18" s="26" t="e">
        <f>IF(#REF!=3,20,0)</f>
        <v>#REF!</v>
      </c>
      <c r="GC18" s="26" t="e">
        <f>IF(#REF!=4,18,0)</f>
        <v>#REF!</v>
      </c>
      <c r="GD18" s="26" t="e">
        <f>IF(#REF!=5,16,0)</f>
        <v>#REF!</v>
      </c>
      <c r="GE18" s="26" t="e">
        <f>IF(#REF!=6,15,0)</f>
        <v>#REF!</v>
      </c>
      <c r="GF18" s="26" t="e">
        <f>IF(#REF!=7,14,0)</f>
        <v>#REF!</v>
      </c>
      <c r="GG18" s="26" t="e">
        <f>IF(#REF!=8,13,0)</f>
        <v>#REF!</v>
      </c>
      <c r="GH18" s="26" t="e">
        <f>IF(#REF!=9,12,0)</f>
        <v>#REF!</v>
      </c>
      <c r="GI18" s="26" t="e">
        <f>IF(#REF!=10,11,0)</f>
        <v>#REF!</v>
      </c>
      <c r="GJ18" s="26" t="e">
        <f>IF(#REF!=11,10,0)</f>
        <v>#REF!</v>
      </c>
      <c r="GK18" s="26" t="e">
        <f>IF(#REF!=12,9,0)</f>
        <v>#REF!</v>
      </c>
      <c r="GL18" s="26" t="e">
        <f>IF(#REF!=13,8,0)</f>
        <v>#REF!</v>
      </c>
      <c r="GM18" s="26" t="e">
        <f>IF(#REF!=14,7,0)</f>
        <v>#REF!</v>
      </c>
      <c r="GN18" s="26" t="e">
        <f>IF(#REF!=15,6,0)</f>
        <v>#REF!</v>
      </c>
      <c r="GO18" s="26" t="e">
        <f>IF(#REF!=16,5,0)</f>
        <v>#REF!</v>
      </c>
      <c r="GP18" s="26" t="e">
        <f>IF(#REF!=17,4,0)</f>
        <v>#REF!</v>
      </c>
      <c r="GQ18" s="26" t="e">
        <f>IF(#REF!=18,3,0)</f>
        <v>#REF!</v>
      </c>
      <c r="GR18" s="26" t="e">
        <f>IF(#REF!=19,2,0)</f>
        <v>#REF!</v>
      </c>
      <c r="GS18" s="26" t="e">
        <f>IF(#REF!=20,1,0)</f>
        <v>#REF!</v>
      </c>
      <c r="GT18" s="26" t="e">
        <f>IF(#REF!&gt;20,0,0)</f>
        <v>#REF!</v>
      </c>
      <c r="GU18" s="26" t="e">
        <f>IF(#REF!="сх",0,0)</f>
        <v>#REF!</v>
      </c>
      <c r="GV18" s="26" t="e">
        <f>SUM(FZ18:GU18)</f>
        <v>#REF!</v>
      </c>
      <c r="GW18" s="26" t="e">
        <f>IF(#REF!=1,100,0)</f>
        <v>#REF!</v>
      </c>
      <c r="GX18" s="26" t="e">
        <f>IF(#REF!=2,98,0)</f>
        <v>#REF!</v>
      </c>
      <c r="GY18" s="26" t="e">
        <f>IF(#REF!=3,95,0)</f>
        <v>#REF!</v>
      </c>
      <c r="GZ18" s="26" t="e">
        <f>IF(#REF!=4,93,0)</f>
        <v>#REF!</v>
      </c>
      <c r="HA18" s="26" t="e">
        <f>IF(#REF!=5,90,0)</f>
        <v>#REF!</v>
      </c>
      <c r="HB18" s="26" t="e">
        <f>IF(#REF!=6,88,0)</f>
        <v>#REF!</v>
      </c>
      <c r="HC18" s="26" t="e">
        <f>IF(#REF!=7,85,0)</f>
        <v>#REF!</v>
      </c>
      <c r="HD18" s="26" t="e">
        <f>IF(#REF!=8,83,0)</f>
        <v>#REF!</v>
      </c>
      <c r="HE18" s="26" t="e">
        <f>IF(#REF!=9,80,0)</f>
        <v>#REF!</v>
      </c>
      <c r="HF18" s="26" t="e">
        <f>IF(#REF!=10,78,0)</f>
        <v>#REF!</v>
      </c>
      <c r="HG18" s="26" t="e">
        <f>IF(#REF!=11,75,0)</f>
        <v>#REF!</v>
      </c>
      <c r="HH18" s="26" t="e">
        <f>IF(#REF!=12,73,0)</f>
        <v>#REF!</v>
      </c>
      <c r="HI18" s="26" t="e">
        <f>IF(#REF!=13,70,0)</f>
        <v>#REF!</v>
      </c>
      <c r="HJ18" s="26" t="e">
        <f>IF(#REF!=14,68,0)</f>
        <v>#REF!</v>
      </c>
      <c r="HK18" s="26" t="e">
        <f>IF(#REF!=15,65,0)</f>
        <v>#REF!</v>
      </c>
      <c r="HL18" s="26" t="e">
        <f>IF(#REF!=16,63,0)</f>
        <v>#REF!</v>
      </c>
      <c r="HM18" s="26" t="e">
        <f>IF(#REF!=17,60,0)</f>
        <v>#REF!</v>
      </c>
      <c r="HN18" s="26" t="e">
        <f>IF(#REF!=18,58,0)</f>
        <v>#REF!</v>
      </c>
      <c r="HO18" s="26" t="e">
        <f>IF(#REF!=19,55,0)</f>
        <v>#REF!</v>
      </c>
      <c r="HP18" s="26" t="e">
        <f>IF(#REF!=20,53,0)</f>
        <v>#REF!</v>
      </c>
      <c r="HQ18" s="26" t="e">
        <f>IF(#REF!&gt;20,0,0)</f>
        <v>#REF!</v>
      </c>
      <c r="HR18" s="26" t="e">
        <f>IF(#REF!="сх",0,0)</f>
        <v>#REF!</v>
      </c>
      <c r="HS18" s="26" t="e">
        <f>SUM(GW18:HR18)</f>
        <v>#REF!</v>
      </c>
      <c r="HT18" s="26" t="e">
        <f>IF(#REF!=1,100,0)</f>
        <v>#REF!</v>
      </c>
      <c r="HU18" s="26" t="e">
        <f>IF(#REF!=2,98,0)</f>
        <v>#REF!</v>
      </c>
      <c r="HV18" s="26" t="e">
        <f>IF(#REF!=3,95,0)</f>
        <v>#REF!</v>
      </c>
      <c r="HW18" s="26" t="e">
        <f>IF(#REF!=4,93,0)</f>
        <v>#REF!</v>
      </c>
      <c r="HX18" s="26" t="e">
        <f>IF(#REF!=5,90,0)</f>
        <v>#REF!</v>
      </c>
      <c r="HY18" s="26" t="e">
        <f>IF(#REF!=6,88,0)</f>
        <v>#REF!</v>
      </c>
      <c r="HZ18" s="26" t="e">
        <f>IF(#REF!=7,85,0)</f>
        <v>#REF!</v>
      </c>
      <c r="IA18" s="26" t="e">
        <f>IF(#REF!=8,83,0)</f>
        <v>#REF!</v>
      </c>
      <c r="IB18" s="26" t="e">
        <f>IF(#REF!=9,80,0)</f>
        <v>#REF!</v>
      </c>
      <c r="IC18" s="26" t="e">
        <f>IF(#REF!=10,78,0)</f>
        <v>#REF!</v>
      </c>
      <c r="ID18" s="26" t="e">
        <f>IF(#REF!=11,75,0)</f>
        <v>#REF!</v>
      </c>
      <c r="IE18" s="26" t="e">
        <f>IF(#REF!=12,73,0)</f>
        <v>#REF!</v>
      </c>
      <c r="IF18" s="26" t="e">
        <f>IF(#REF!=13,70,0)</f>
        <v>#REF!</v>
      </c>
      <c r="IG18" s="26" t="e">
        <f>IF(#REF!=14,68,0)</f>
        <v>#REF!</v>
      </c>
      <c r="IH18" s="26" t="e">
        <f>IF(#REF!=15,65,0)</f>
        <v>#REF!</v>
      </c>
      <c r="II18" s="26" t="e">
        <f>IF(#REF!=16,63,0)</f>
        <v>#REF!</v>
      </c>
      <c r="IJ18" s="26" t="e">
        <f>IF(#REF!=17,60,0)</f>
        <v>#REF!</v>
      </c>
      <c r="IK18" s="26" t="e">
        <f>IF(#REF!=18,58,0)</f>
        <v>#REF!</v>
      </c>
      <c r="IL18" s="26" t="e">
        <f>IF(#REF!=19,55,0)</f>
        <v>#REF!</v>
      </c>
      <c r="IM18" s="26" t="e">
        <f>IF(#REF!=20,53,0)</f>
        <v>#REF!</v>
      </c>
      <c r="IN18" s="26" t="e">
        <f>IF(#REF!&gt;20,0,0)</f>
        <v>#REF!</v>
      </c>
      <c r="IO18" s="26" t="e">
        <f>IF(#REF!="сх",0,0)</f>
        <v>#REF!</v>
      </c>
      <c r="IP18" s="26" t="e">
        <f>SUM(HT18:IO18)</f>
        <v>#REF!</v>
      </c>
      <c r="IQ18" s="24"/>
      <c r="IR18" s="24"/>
      <c r="IS18" s="24"/>
      <c r="IT18" s="24"/>
      <c r="IU18" s="24"/>
      <c r="IV18" s="24"/>
    </row>
    <row r="19" spans="1:256" s="3" customFormat="1" ht="34.5">
      <c r="A19" s="106"/>
      <c r="B19" s="92"/>
      <c r="C19" s="92"/>
      <c r="D19" s="30" t="s">
        <v>82</v>
      </c>
      <c r="E19" s="31">
        <v>65</v>
      </c>
      <c r="F19" s="31">
        <v>1</v>
      </c>
      <c r="G19" s="60">
        <v>14</v>
      </c>
      <c r="H19" s="61">
        <v>27</v>
      </c>
      <c r="I19" s="60">
        <v>13</v>
      </c>
      <c r="J19" s="82">
        <v>28</v>
      </c>
      <c r="K19" s="96"/>
      <c r="L19" s="87"/>
      <c r="M19" s="24"/>
      <c r="N19" s="25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4"/>
      <c r="IR19" s="24"/>
      <c r="IS19" s="24"/>
      <c r="IT19" s="24"/>
      <c r="IU19" s="24"/>
      <c r="IV19" s="24"/>
    </row>
    <row r="20" spans="1:256" s="3" customFormat="1" ht="34.5">
      <c r="A20" s="106"/>
      <c r="B20" s="92"/>
      <c r="C20" s="92"/>
      <c r="D20" s="30" t="s">
        <v>83</v>
      </c>
      <c r="E20" s="31">
        <v>85</v>
      </c>
      <c r="F20" s="31">
        <v>5</v>
      </c>
      <c r="G20" s="60">
        <v>1</v>
      </c>
      <c r="H20" s="61">
        <v>45</v>
      </c>
      <c r="I20" s="60">
        <v>1</v>
      </c>
      <c r="J20" s="82">
        <v>45</v>
      </c>
      <c r="K20" s="96"/>
      <c r="L20" s="87"/>
      <c r="M20" s="24"/>
      <c r="N20" s="25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  <c r="IQ20" s="24"/>
      <c r="IR20" s="24"/>
      <c r="IS20" s="24"/>
      <c r="IT20" s="24"/>
      <c r="IU20" s="24"/>
      <c r="IV20" s="24"/>
    </row>
    <row r="21" spans="1:256" s="3" customFormat="1" ht="69">
      <c r="A21" s="106"/>
      <c r="B21" s="92"/>
      <c r="C21" s="92"/>
      <c r="D21" s="30" t="s">
        <v>84</v>
      </c>
      <c r="E21" s="31">
        <v>85</v>
      </c>
      <c r="F21" s="31">
        <v>353</v>
      </c>
      <c r="G21" s="60">
        <v>8</v>
      </c>
      <c r="H21" s="61">
        <v>33</v>
      </c>
      <c r="I21" s="60">
        <v>8</v>
      </c>
      <c r="J21" s="82">
        <v>33</v>
      </c>
      <c r="K21" s="96"/>
      <c r="L21" s="87"/>
      <c r="M21" s="24"/>
      <c r="N21" s="25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4"/>
      <c r="IR21" s="24"/>
      <c r="IS21" s="24"/>
      <c r="IT21" s="24"/>
      <c r="IU21" s="24"/>
      <c r="IV21" s="24"/>
    </row>
    <row r="22" spans="1:256" s="3" customFormat="1" ht="34.5">
      <c r="A22" s="106"/>
      <c r="B22" s="92"/>
      <c r="C22" s="92"/>
      <c r="D22" s="30" t="s">
        <v>85</v>
      </c>
      <c r="E22" s="31" t="s">
        <v>54</v>
      </c>
      <c r="F22" s="31">
        <v>174</v>
      </c>
      <c r="G22" s="60">
        <v>3</v>
      </c>
      <c r="H22" s="61">
        <v>40</v>
      </c>
      <c r="I22" s="60">
        <v>3</v>
      </c>
      <c r="J22" s="82">
        <v>40</v>
      </c>
      <c r="K22" s="96"/>
      <c r="L22" s="87"/>
      <c r="M22" s="24"/>
      <c r="N22" s="25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4"/>
      <c r="IR22" s="24"/>
      <c r="IS22" s="24"/>
      <c r="IT22" s="24"/>
      <c r="IU22" s="24"/>
      <c r="IV22" s="24"/>
    </row>
    <row r="23" spans="1:256" s="3" customFormat="1" ht="34.5">
      <c r="A23" s="106"/>
      <c r="B23" s="92"/>
      <c r="C23" s="92"/>
      <c r="D23" s="57" t="s">
        <v>86</v>
      </c>
      <c r="E23" s="52" t="s">
        <v>54</v>
      </c>
      <c r="F23" s="52">
        <v>915</v>
      </c>
      <c r="G23" s="70">
        <v>15</v>
      </c>
      <c r="H23" s="71">
        <v>26</v>
      </c>
      <c r="I23" s="70">
        <v>16</v>
      </c>
      <c r="J23" s="84">
        <v>25</v>
      </c>
      <c r="K23" s="96"/>
      <c r="L23" s="87"/>
      <c r="M23" s="24"/>
      <c r="N23" s="25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4"/>
      <c r="IR23" s="24"/>
      <c r="IS23" s="24"/>
      <c r="IT23" s="24"/>
      <c r="IU23" s="24"/>
      <c r="IV23" s="24"/>
    </row>
    <row r="24" spans="1:256" s="3" customFormat="1" ht="35.25" thickBot="1">
      <c r="A24" s="106"/>
      <c r="B24" s="92"/>
      <c r="C24" s="92"/>
      <c r="D24" s="30" t="s">
        <v>87</v>
      </c>
      <c r="E24" s="31" t="s">
        <v>36</v>
      </c>
      <c r="F24" s="31">
        <v>222</v>
      </c>
      <c r="G24" s="60" t="s">
        <v>1</v>
      </c>
      <c r="H24" s="61">
        <v>0</v>
      </c>
      <c r="I24" s="60">
        <v>10</v>
      </c>
      <c r="J24" s="82">
        <v>31</v>
      </c>
      <c r="K24" s="96"/>
      <c r="L24" s="87"/>
      <c r="M24" s="24"/>
      <c r="N24" s="25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4"/>
      <c r="IR24" s="24"/>
      <c r="IS24" s="24"/>
      <c r="IT24" s="24"/>
      <c r="IU24" s="24"/>
      <c r="IV24" s="24"/>
    </row>
    <row r="25" spans="1:256" s="3" customFormat="1" ht="34.5">
      <c r="A25" s="105">
        <v>3</v>
      </c>
      <c r="B25" s="91" t="s">
        <v>34</v>
      </c>
      <c r="C25" s="91" t="s">
        <v>88</v>
      </c>
      <c r="D25" s="28" t="s">
        <v>39</v>
      </c>
      <c r="E25" s="29">
        <v>65</v>
      </c>
      <c r="F25" s="29">
        <v>44</v>
      </c>
      <c r="G25" s="58">
        <v>13</v>
      </c>
      <c r="H25" s="59">
        <v>28</v>
      </c>
      <c r="I25" s="58">
        <v>10</v>
      </c>
      <c r="J25" s="81">
        <v>31</v>
      </c>
      <c r="K25" s="96">
        <f>SUM(H25+H26+H27+H28+H29+H30+J25+J26+J27+J28+J29+J30)</f>
        <v>354</v>
      </c>
      <c r="L25" s="87" t="e">
        <f>#REF!+#REF!</f>
        <v>#REF!</v>
      </c>
      <c r="M25" s="24"/>
      <c r="N25" s="25"/>
      <c r="O25" s="24" t="e">
        <f>IF(#REF!=1,25,0)</f>
        <v>#REF!</v>
      </c>
      <c r="P25" s="24" t="e">
        <f>IF(#REF!=2,22,0)</f>
        <v>#REF!</v>
      </c>
      <c r="Q25" s="24" t="e">
        <f>IF(#REF!=3,20,0)</f>
        <v>#REF!</v>
      </c>
      <c r="R25" s="24" t="e">
        <f>IF(#REF!=4,18,0)</f>
        <v>#REF!</v>
      </c>
      <c r="S25" s="24" t="e">
        <f>IF(#REF!=5,16,0)</f>
        <v>#REF!</v>
      </c>
      <c r="T25" s="24" t="e">
        <f>IF(#REF!=6,15,0)</f>
        <v>#REF!</v>
      </c>
      <c r="U25" s="24" t="e">
        <f>IF(#REF!=7,14,0)</f>
        <v>#REF!</v>
      </c>
      <c r="V25" s="24" t="e">
        <f>IF(#REF!=8,13,0)</f>
        <v>#REF!</v>
      </c>
      <c r="W25" s="24" t="e">
        <f>IF(#REF!=9,12,0)</f>
        <v>#REF!</v>
      </c>
      <c r="X25" s="24" t="e">
        <f>IF(#REF!=10,11,0)</f>
        <v>#REF!</v>
      </c>
      <c r="Y25" s="24" t="e">
        <f>IF(#REF!=11,10,0)</f>
        <v>#REF!</v>
      </c>
      <c r="Z25" s="24" t="e">
        <f>IF(#REF!=12,9,0)</f>
        <v>#REF!</v>
      </c>
      <c r="AA25" s="24" t="e">
        <f>IF(#REF!=13,8,0)</f>
        <v>#REF!</v>
      </c>
      <c r="AB25" s="24" t="e">
        <f>IF(#REF!=14,7,0)</f>
        <v>#REF!</v>
      </c>
      <c r="AC25" s="24" t="e">
        <f>IF(#REF!=15,6,0)</f>
        <v>#REF!</v>
      </c>
      <c r="AD25" s="24" t="e">
        <f>IF(#REF!=16,5,0)</f>
        <v>#REF!</v>
      </c>
      <c r="AE25" s="24" t="e">
        <f>IF(#REF!=17,4,0)</f>
        <v>#REF!</v>
      </c>
      <c r="AF25" s="24" t="e">
        <f>IF(#REF!=18,3,0)</f>
        <v>#REF!</v>
      </c>
      <c r="AG25" s="24" t="e">
        <f>IF(#REF!=19,2,0)</f>
        <v>#REF!</v>
      </c>
      <c r="AH25" s="24" t="e">
        <f>IF(#REF!=20,1,0)</f>
        <v>#REF!</v>
      </c>
      <c r="AI25" s="24" t="e">
        <f>IF(#REF!&gt;20,0,0)</f>
        <v>#REF!</v>
      </c>
      <c r="AJ25" s="24" t="e">
        <f>IF(#REF!="сх",0,0)</f>
        <v>#REF!</v>
      </c>
      <c r="AK25" s="24" t="e">
        <f>SUM(O25:AI25)</f>
        <v>#REF!</v>
      </c>
      <c r="AL25" s="24" t="e">
        <f>IF(#REF!=1,25,0)</f>
        <v>#REF!</v>
      </c>
      <c r="AM25" s="24" t="e">
        <f>IF(#REF!=2,22,0)</f>
        <v>#REF!</v>
      </c>
      <c r="AN25" s="24" t="e">
        <f>IF(#REF!=3,20,0)</f>
        <v>#REF!</v>
      </c>
      <c r="AO25" s="24" t="e">
        <f>IF(#REF!=4,18,0)</f>
        <v>#REF!</v>
      </c>
      <c r="AP25" s="24" t="e">
        <f>IF(#REF!=5,16,0)</f>
        <v>#REF!</v>
      </c>
      <c r="AQ25" s="24" t="e">
        <f>IF(#REF!=6,15,0)</f>
        <v>#REF!</v>
      </c>
      <c r="AR25" s="24" t="e">
        <f>IF(#REF!=7,14,0)</f>
        <v>#REF!</v>
      </c>
      <c r="AS25" s="24" t="e">
        <f>IF(#REF!=8,13,0)</f>
        <v>#REF!</v>
      </c>
      <c r="AT25" s="24" t="e">
        <f>IF(#REF!=9,12,0)</f>
        <v>#REF!</v>
      </c>
      <c r="AU25" s="24" t="e">
        <f>IF(#REF!=10,11,0)</f>
        <v>#REF!</v>
      </c>
      <c r="AV25" s="24" t="e">
        <f>IF(#REF!=11,10,0)</f>
        <v>#REF!</v>
      </c>
      <c r="AW25" s="24" t="e">
        <f>IF(#REF!=12,9,0)</f>
        <v>#REF!</v>
      </c>
      <c r="AX25" s="24" t="e">
        <f>IF(#REF!=13,8,0)</f>
        <v>#REF!</v>
      </c>
      <c r="AY25" s="24" t="e">
        <f>IF(#REF!=14,7,0)</f>
        <v>#REF!</v>
      </c>
      <c r="AZ25" s="24" t="e">
        <f>IF(#REF!=15,6,0)</f>
        <v>#REF!</v>
      </c>
      <c r="BA25" s="24" t="e">
        <f>IF(#REF!=16,5,0)</f>
        <v>#REF!</v>
      </c>
      <c r="BB25" s="24" t="e">
        <f>IF(#REF!=17,4,0)</f>
        <v>#REF!</v>
      </c>
      <c r="BC25" s="24" t="e">
        <f>IF(#REF!=18,3,0)</f>
        <v>#REF!</v>
      </c>
      <c r="BD25" s="24" t="e">
        <f>IF(#REF!=19,2,0)</f>
        <v>#REF!</v>
      </c>
      <c r="BE25" s="24" t="e">
        <f>IF(#REF!=20,1,0)</f>
        <v>#REF!</v>
      </c>
      <c r="BF25" s="24" t="e">
        <f>IF(#REF!&gt;20,0,0)</f>
        <v>#REF!</v>
      </c>
      <c r="BG25" s="24" t="e">
        <f>IF(#REF!="сх",0,0)</f>
        <v>#REF!</v>
      </c>
      <c r="BH25" s="24" t="e">
        <f>SUM(AL25:BF25)</f>
        <v>#REF!</v>
      </c>
      <c r="BI25" s="24" t="e">
        <f>IF(#REF!=1,45,0)</f>
        <v>#REF!</v>
      </c>
      <c r="BJ25" s="24" t="e">
        <f>IF(#REF!=2,42,0)</f>
        <v>#REF!</v>
      </c>
      <c r="BK25" s="24" t="e">
        <f>IF(#REF!=3,40,0)</f>
        <v>#REF!</v>
      </c>
      <c r="BL25" s="24" t="e">
        <f>IF(#REF!=4,38,0)</f>
        <v>#REF!</v>
      </c>
      <c r="BM25" s="24" t="e">
        <f>IF(#REF!=5,36,0)</f>
        <v>#REF!</v>
      </c>
      <c r="BN25" s="24" t="e">
        <f>IF(#REF!=6,35,0)</f>
        <v>#REF!</v>
      </c>
      <c r="BO25" s="24" t="e">
        <f>IF(#REF!=7,34,0)</f>
        <v>#REF!</v>
      </c>
      <c r="BP25" s="24" t="e">
        <f>IF(#REF!=8,33,0)</f>
        <v>#REF!</v>
      </c>
      <c r="BQ25" s="24" t="e">
        <f>IF(#REF!=9,32,0)</f>
        <v>#REF!</v>
      </c>
      <c r="BR25" s="24" t="e">
        <f>IF(#REF!=10,31,0)</f>
        <v>#REF!</v>
      </c>
      <c r="BS25" s="24" t="e">
        <f>IF(#REF!=11,30,0)</f>
        <v>#REF!</v>
      </c>
      <c r="BT25" s="24" t="e">
        <f>IF(#REF!=12,29,0)</f>
        <v>#REF!</v>
      </c>
      <c r="BU25" s="24" t="e">
        <f>IF(#REF!=13,28,0)</f>
        <v>#REF!</v>
      </c>
      <c r="BV25" s="24" t="e">
        <f>IF(#REF!=14,27,0)</f>
        <v>#REF!</v>
      </c>
      <c r="BW25" s="24" t="e">
        <f>IF(#REF!=15,26,0)</f>
        <v>#REF!</v>
      </c>
      <c r="BX25" s="24" t="e">
        <f>IF(#REF!=16,25,0)</f>
        <v>#REF!</v>
      </c>
      <c r="BY25" s="24" t="e">
        <f>IF(#REF!=17,24,0)</f>
        <v>#REF!</v>
      </c>
      <c r="BZ25" s="24" t="e">
        <f>IF(#REF!=18,23,0)</f>
        <v>#REF!</v>
      </c>
      <c r="CA25" s="24" t="e">
        <f>IF(#REF!=19,22,0)</f>
        <v>#REF!</v>
      </c>
      <c r="CB25" s="24" t="e">
        <f>IF(#REF!=20,21,0)</f>
        <v>#REF!</v>
      </c>
      <c r="CC25" s="24" t="e">
        <f>IF(#REF!=21,20,0)</f>
        <v>#REF!</v>
      </c>
      <c r="CD25" s="24" t="e">
        <f>IF(#REF!=22,19,0)</f>
        <v>#REF!</v>
      </c>
      <c r="CE25" s="24" t="e">
        <f>IF(#REF!=23,18,0)</f>
        <v>#REF!</v>
      </c>
      <c r="CF25" s="24" t="e">
        <f>IF(#REF!=24,17,0)</f>
        <v>#REF!</v>
      </c>
      <c r="CG25" s="24" t="e">
        <f>IF(#REF!=25,16,0)</f>
        <v>#REF!</v>
      </c>
      <c r="CH25" s="24" t="e">
        <f>IF(#REF!=26,15,0)</f>
        <v>#REF!</v>
      </c>
      <c r="CI25" s="24" t="e">
        <f>IF(#REF!=27,14,0)</f>
        <v>#REF!</v>
      </c>
      <c r="CJ25" s="24" t="e">
        <f>IF(#REF!=28,13,0)</f>
        <v>#REF!</v>
      </c>
      <c r="CK25" s="24" t="e">
        <f>IF(#REF!=29,12,0)</f>
        <v>#REF!</v>
      </c>
      <c r="CL25" s="24" t="e">
        <f>IF(#REF!=30,11,0)</f>
        <v>#REF!</v>
      </c>
      <c r="CM25" s="24" t="e">
        <f>IF(#REF!=31,10,0)</f>
        <v>#REF!</v>
      </c>
      <c r="CN25" s="24" t="e">
        <f>IF(#REF!=32,9,0)</f>
        <v>#REF!</v>
      </c>
      <c r="CO25" s="24" t="e">
        <f>IF(#REF!=33,8,0)</f>
        <v>#REF!</v>
      </c>
      <c r="CP25" s="24" t="e">
        <f>IF(#REF!=34,7,0)</f>
        <v>#REF!</v>
      </c>
      <c r="CQ25" s="24" t="e">
        <f>IF(#REF!=35,6,0)</f>
        <v>#REF!</v>
      </c>
      <c r="CR25" s="24" t="e">
        <f>IF(#REF!=36,5,0)</f>
        <v>#REF!</v>
      </c>
      <c r="CS25" s="24" t="e">
        <f>IF(#REF!=37,4,0)</f>
        <v>#REF!</v>
      </c>
      <c r="CT25" s="24" t="e">
        <f>IF(#REF!=38,3,0)</f>
        <v>#REF!</v>
      </c>
      <c r="CU25" s="24" t="e">
        <f>IF(#REF!=39,2,0)</f>
        <v>#REF!</v>
      </c>
      <c r="CV25" s="24" t="e">
        <f>IF(#REF!=40,1,0)</f>
        <v>#REF!</v>
      </c>
      <c r="CW25" s="24" t="e">
        <f>IF(#REF!&gt;20,0,0)</f>
        <v>#REF!</v>
      </c>
      <c r="CX25" s="24" t="e">
        <f>IF(#REF!="сх",0,0)</f>
        <v>#REF!</v>
      </c>
      <c r="CY25" s="24" t="e">
        <f>SUM(BI25:CX25)</f>
        <v>#REF!</v>
      </c>
      <c r="CZ25" s="24" t="e">
        <f>IF(#REF!=1,45,0)</f>
        <v>#REF!</v>
      </c>
      <c r="DA25" s="24" t="e">
        <f>IF(#REF!=2,42,0)</f>
        <v>#REF!</v>
      </c>
      <c r="DB25" s="24" t="e">
        <f>IF(#REF!=3,40,0)</f>
        <v>#REF!</v>
      </c>
      <c r="DC25" s="24" t="e">
        <f>IF(#REF!=4,38,0)</f>
        <v>#REF!</v>
      </c>
      <c r="DD25" s="24" t="e">
        <f>IF(#REF!=5,36,0)</f>
        <v>#REF!</v>
      </c>
      <c r="DE25" s="24" t="e">
        <f>IF(#REF!=6,35,0)</f>
        <v>#REF!</v>
      </c>
      <c r="DF25" s="24" t="e">
        <f>IF(#REF!=7,34,0)</f>
        <v>#REF!</v>
      </c>
      <c r="DG25" s="24" t="e">
        <f>IF(#REF!=8,33,0)</f>
        <v>#REF!</v>
      </c>
      <c r="DH25" s="24" t="e">
        <f>IF(#REF!=9,32,0)</f>
        <v>#REF!</v>
      </c>
      <c r="DI25" s="24" t="e">
        <f>IF(#REF!=10,31,0)</f>
        <v>#REF!</v>
      </c>
      <c r="DJ25" s="24" t="e">
        <f>IF(#REF!=11,30,0)</f>
        <v>#REF!</v>
      </c>
      <c r="DK25" s="24" t="e">
        <f>IF(#REF!=12,29,0)</f>
        <v>#REF!</v>
      </c>
      <c r="DL25" s="24" t="e">
        <f>IF(#REF!=13,28,0)</f>
        <v>#REF!</v>
      </c>
      <c r="DM25" s="24" t="e">
        <f>IF(#REF!=14,27,0)</f>
        <v>#REF!</v>
      </c>
      <c r="DN25" s="24" t="e">
        <f>IF(#REF!=15,26,0)</f>
        <v>#REF!</v>
      </c>
      <c r="DO25" s="24" t="e">
        <f>IF(#REF!=16,25,0)</f>
        <v>#REF!</v>
      </c>
      <c r="DP25" s="24" t="e">
        <f>IF(#REF!=17,24,0)</f>
        <v>#REF!</v>
      </c>
      <c r="DQ25" s="24" t="e">
        <f>IF(#REF!=18,23,0)</f>
        <v>#REF!</v>
      </c>
      <c r="DR25" s="24" t="e">
        <f>IF(#REF!=19,22,0)</f>
        <v>#REF!</v>
      </c>
      <c r="DS25" s="24" t="e">
        <f>IF(#REF!=20,21,0)</f>
        <v>#REF!</v>
      </c>
      <c r="DT25" s="24" t="e">
        <f>IF(#REF!=21,20,0)</f>
        <v>#REF!</v>
      </c>
      <c r="DU25" s="24" t="e">
        <f>IF(#REF!=22,19,0)</f>
        <v>#REF!</v>
      </c>
      <c r="DV25" s="24" t="e">
        <f>IF(#REF!=23,18,0)</f>
        <v>#REF!</v>
      </c>
      <c r="DW25" s="24" t="e">
        <f>IF(#REF!=24,17,0)</f>
        <v>#REF!</v>
      </c>
      <c r="DX25" s="24" t="e">
        <f>IF(#REF!=25,16,0)</f>
        <v>#REF!</v>
      </c>
      <c r="DY25" s="24" t="e">
        <f>IF(#REF!=26,15,0)</f>
        <v>#REF!</v>
      </c>
      <c r="DZ25" s="24" t="e">
        <f>IF(#REF!=27,14,0)</f>
        <v>#REF!</v>
      </c>
      <c r="EA25" s="24" t="e">
        <f>IF(#REF!=28,13,0)</f>
        <v>#REF!</v>
      </c>
      <c r="EB25" s="24" t="e">
        <f>IF(#REF!=29,12,0)</f>
        <v>#REF!</v>
      </c>
      <c r="EC25" s="24" t="e">
        <f>IF(#REF!=30,11,0)</f>
        <v>#REF!</v>
      </c>
      <c r="ED25" s="24" t="e">
        <f>IF(#REF!=31,10,0)</f>
        <v>#REF!</v>
      </c>
      <c r="EE25" s="24" t="e">
        <f>IF(#REF!=32,9,0)</f>
        <v>#REF!</v>
      </c>
      <c r="EF25" s="24" t="e">
        <f>IF(#REF!=33,8,0)</f>
        <v>#REF!</v>
      </c>
      <c r="EG25" s="24" t="e">
        <f>IF(#REF!=34,7,0)</f>
        <v>#REF!</v>
      </c>
      <c r="EH25" s="24" t="e">
        <f>IF(#REF!=35,6,0)</f>
        <v>#REF!</v>
      </c>
      <c r="EI25" s="24" t="e">
        <f>IF(#REF!=36,5,0)</f>
        <v>#REF!</v>
      </c>
      <c r="EJ25" s="24" t="e">
        <f>IF(#REF!=37,4,0)</f>
        <v>#REF!</v>
      </c>
      <c r="EK25" s="24" t="e">
        <f>IF(#REF!=38,3,0)</f>
        <v>#REF!</v>
      </c>
      <c r="EL25" s="24" t="e">
        <f>IF(#REF!=39,2,0)</f>
        <v>#REF!</v>
      </c>
      <c r="EM25" s="24" t="e">
        <f>IF(#REF!=40,1,0)</f>
        <v>#REF!</v>
      </c>
      <c r="EN25" s="24" t="e">
        <f>IF(#REF!&gt;20,0,0)</f>
        <v>#REF!</v>
      </c>
      <c r="EO25" s="24" t="e">
        <f>IF(#REF!="сх",0,0)</f>
        <v>#REF!</v>
      </c>
      <c r="EP25" s="24" t="e">
        <f>SUM(CZ25:EO25)</f>
        <v>#REF!</v>
      </c>
      <c r="EQ25" s="24"/>
      <c r="ER25" s="24" t="e">
        <f>IF(#REF!="сх","ноль",IF(#REF!&gt;0,#REF!,"Ноль"))</f>
        <v>#REF!</v>
      </c>
      <c r="ES25" s="24" t="e">
        <f>IF(#REF!="сх","ноль",IF(#REF!&gt;0,#REF!,"Ноль"))</f>
        <v>#REF!</v>
      </c>
      <c r="ET25" s="24"/>
      <c r="EU25" s="24" t="e">
        <f>MIN(ER25,ES25)</f>
        <v>#REF!</v>
      </c>
      <c r="EV25" s="24" t="e">
        <f>IF(K25=#REF!,IF(#REF!&lt;#REF!,#REF!,EZ25),#REF!)</f>
        <v>#REF!</v>
      </c>
      <c r="EW25" s="24" t="e">
        <f>IF(K25=#REF!,IF(#REF!&lt;#REF!,0,1))</f>
        <v>#REF!</v>
      </c>
      <c r="EX25" s="24" t="e">
        <f>IF(AND(EU25&gt;=21,EU25&lt;&gt;0),EU25,IF(K25&lt;#REF!,"СТОП",EV25+EW25))</f>
        <v>#REF!</v>
      </c>
      <c r="EY25" s="24"/>
      <c r="EZ25" s="24">
        <v>15</v>
      </c>
      <c r="FA25" s="24">
        <v>16</v>
      </c>
      <c r="FB25" s="24"/>
      <c r="FC25" s="26" t="e">
        <f>IF(#REF!=1,25,0)</f>
        <v>#REF!</v>
      </c>
      <c r="FD25" s="26" t="e">
        <f>IF(#REF!=2,22,0)</f>
        <v>#REF!</v>
      </c>
      <c r="FE25" s="26" t="e">
        <f>IF(#REF!=3,20,0)</f>
        <v>#REF!</v>
      </c>
      <c r="FF25" s="26" t="e">
        <f>IF(#REF!=4,18,0)</f>
        <v>#REF!</v>
      </c>
      <c r="FG25" s="26" t="e">
        <f>IF(#REF!=5,16,0)</f>
        <v>#REF!</v>
      </c>
      <c r="FH25" s="26" t="e">
        <f>IF(#REF!=6,15,0)</f>
        <v>#REF!</v>
      </c>
      <c r="FI25" s="26" t="e">
        <f>IF(#REF!=7,14,0)</f>
        <v>#REF!</v>
      </c>
      <c r="FJ25" s="26" t="e">
        <f>IF(#REF!=8,13,0)</f>
        <v>#REF!</v>
      </c>
      <c r="FK25" s="26" t="e">
        <f>IF(#REF!=9,12,0)</f>
        <v>#REF!</v>
      </c>
      <c r="FL25" s="26" t="e">
        <f>IF(#REF!=10,11,0)</f>
        <v>#REF!</v>
      </c>
      <c r="FM25" s="26" t="e">
        <f>IF(#REF!=11,10,0)</f>
        <v>#REF!</v>
      </c>
      <c r="FN25" s="26" t="e">
        <f>IF(#REF!=12,9,0)</f>
        <v>#REF!</v>
      </c>
      <c r="FO25" s="26" t="e">
        <f>IF(#REF!=13,8,0)</f>
        <v>#REF!</v>
      </c>
      <c r="FP25" s="26" t="e">
        <f>IF(#REF!=14,7,0)</f>
        <v>#REF!</v>
      </c>
      <c r="FQ25" s="26" t="e">
        <f>IF(#REF!=15,6,0)</f>
        <v>#REF!</v>
      </c>
      <c r="FR25" s="26" t="e">
        <f>IF(#REF!=16,5,0)</f>
        <v>#REF!</v>
      </c>
      <c r="FS25" s="26" t="e">
        <f>IF(#REF!=17,4,0)</f>
        <v>#REF!</v>
      </c>
      <c r="FT25" s="26" t="e">
        <f>IF(#REF!=18,3,0)</f>
        <v>#REF!</v>
      </c>
      <c r="FU25" s="26" t="e">
        <f>IF(#REF!=19,2,0)</f>
        <v>#REF!</v>
      </c>
      <c r="FV25" s="26" t="e">
        <f>IF(#REF!=20,1,0)</f>
        <v>#REF!</v>
      </c>
      <c r="FW25" s="26" t="e">
        <f>IF(#REF!&gt;20,0,0)</f>
        <v>#REF!</v>
      </c>
      <c r="FX25" s="26" t="e">
        <f>IF(#REF!="сх",0,0)</f>
        <v>#REF!</v>
      </c>
      <c r="FY25" s="26" t="e">
        <f>SUM(FC25:FX25)</f>
        <v>#REF!</v>
      </c>
      <c r="FZ25" s="26" t="e">
        <f>IF(#REF!=1,25,0)</f>
        <v>#REF!</v>
      </c>
      <c r="GA25" s="26" t="e">
        <f>IF(#REF!=2,22,0)</f>
        <v>#REF!</v>
      </c>
      <c r="GB25" s="26" t="e">
        <f>IF(#REF!=3,20,0)</f>
        <v>#REF!</v>
      </c>
      <c r="GC25" s="26" t="e">
        <f>IF(#REF!=4,18,0)</f>
        <v>#REF!</v>
      </c>
      <c r="GD25" s="26" t="e">
        <f>IF(#REF!=5,16,0)</f>
        <v>#REF!</v>
      </c>
      <c r="GE25" s="26" t="e">
        <f>IF(#REF!=6,15,0)</f>
        <v>#REF!</v>
      </c>
      <c r="GF25" s="26" t="e">
        <f>IF(#REF!=7,14,0)</f>
        <v>#REF!</v>
      </c>
      <c r="GG25" s="26" t="e">
        <f>IF(#REF!=8,13,0)</f>
        <v>#REF!</v>
      </c>
      <c r="GH25" s="26" t="e">
        <f>IF(#REF!=9,12,0)</f>
        <v>#REF!</v>
      </c>
      <c r="GI25" s="26" t="e">
        <f>IF(#REF!=10,11,0)</f>
        <v>#REF!</v>
      </c>
      <c r="GJ25" s="26" t="e">
        <f>IF(#REF!=11,10,0)</f>
        <v>#REF!</v>
      </c>
      <c r="GK25" s="26" t="e">
        <f>IF(#REF!=12,9,0)</f>
        <v>#REF!</v>
      </c>
      <c r="GL25" s="26" t="e">
        <f>IF(#REF!=13,8,0)</f>
        <v>#REF!</v>
      </c>
      <c r="GM25" s="26" t="e">
        <f>IF(#REF!=14,7,0)</f>
        <v>#REF!</v>
      </c>
      <c r="GN25" s="26" t="e">
        <f>IF(#REF!=15,6,0)</f>
        <v>#REF!</v>
      </c>
      <c r="GO25" s="26" t="e">
        <f>IF(#REF!=16,5,0)</f>
        <v>#REF!</v>
      </c>
      <c r="GP25" s="26" t="e">
        <f>IF(#REF!=17,4,0)</f>
        <v>#REF!</v>
      </c>
      <c r="GQ25" s="26" t="e">
        <f>IF(#REF!=18,3,0)</f>
        <v>#REF!</v>
      </c>
      <c r="GR25" s="26" t="e">
        <f>IF(#REF!=19,2,0)</f>
        <v>#REF!</v>
      </c>
      <c r="GS25" s="26" t="e">
        <f>IF(#REF!=20,1,0)</f>
        <v>#REF!</v>
      </c>
      <c r="GT25" s="26" t="e">
        <f>IF(#REF!&gt;20,0,0)</f>
        <v>#REF!</v>
      </c>
      <c r="GU25" s="26" t="e">
        <f>IF(#REF!="сх",0,0)</f>
        <v>#REF!</v>
      </c>
      <c r="GV25" s="26" t="e">
        <f>SUM(FZ25:GU25)</f>
        <v>#REF!</v>
      </c>
      <c r="GW25" s="26" t="e">
        <f>IF(#REF!=1,100,0)</f>
        <v>#REF!</v>
      </c>
      <c r="GX25" s="26" t="e">
        <f>IF(#REF!=2,98,0)</f>
        <v>#REF!</v>
      </c>
      <c r="GY25" s="26" t="e">
        <f>IF(#REF!=3,95,0)</f>
        <v>#REF!</v>
      </c>
      <c r="GZ25" s="26" t="e">
        <f>IF(#REF!=4,93,0)</f>
        <v>#REF!</v>
      </c>
      <c r="HA25" s="26" t="e">
        <f>IF(#REF!=5,90,0)</f>
        <v>#REF!</v>
      </c>
      <c r="HB25" s="26" t="e">
        <f>IF(#REF!=6,88,0)</f>
        <v>#REF!</v>
      </c>
      <c r="HC25" s="26" t="e">
        <f>IF(#REF!=7,85,0)</f>
        <v>#REF!</v>
      </c>
      <c r="HD25" s="26" t="e">
        <f>IF(#REF!=8,83,0)</f>
        <v>#REF!</v>
      </c>
      <c r="HE25" s="26" t="e">
        <f>IF(#REF!=9,80,0)</f>
        <v>#REF!</v>
      </c>
      <c r="HF25" s="26" t="e">
        <f>IF(#REF!=10,78,0)</f>
        <v>#REF!</v>
      </c>
      <c r="HG25" s="26" t="e">
        <f>IF(#REF!=11,75,0)</f>
        <v>#REF!</v>
      </c>
      <c r="HH25" s="26" t="e">
        <f>IF(#REF!=12,73,0)</f>
        <v>#REF!</v>
      </c>
      <c r="HI25" s="26" t="e">
        <f>IF(#REF!=13,70,0)</f>
        <v>#REF!</v>
      </c>
      <c r="HJ25" s="26" t="e">
        <f>IF(#REF!=14,68,0)</f>
        <v>#REF!</v>
      </c>
      <c r="HK25" s="26" t="e">
        <f>IF(#REF!=15,65,0)</f>
        <v>#REF!</v>
      </c>
      <c r="HL25" s="26" t="e">
        <f>IF(#REF!=16,63,0)</f>
        <v>#REF!</v>
      </c>
      <c r="HM25" s="26" t="e">
        <f>IF(#REF!=17,60,0)</f>
        <v>#REF!</v>
      </c>
      <c r="HN25" s="26" t="e">
        <f>IF(#REF!=18,58,0)</f>
        <v>#REF!</v>
      </c>
      <c r="HO25" s="26" t="e">
        <f>IF(#REF!=19,55,0)</f>
        <v>#REF!</v>
      </c>
      <c r="HP25" s="26" t="e">
        <f>IF(#REF!=20,53,0)</f>
        <v>#REF!</v>
      </c>
      <c r="HQ25" s="26" t="e">
        <f>IF(#REF!&gt;20,0,0)</f>
        <v>#REF!</v>
      </c>
      <c r="HR25" s="26" t="e">
        <f>IF(#REF!="сх",0,0)</f>
        <v>#REF!</v>
      </c>
      <c r="HS25" s="26" t="e">
        <f>SUM(GW25:HR25)</f>
        <v>#REF!</v>
      </c>
      <c r="HT25" s="26" t="e">
        <f>IF(#REF!=1,100,0)</f>
        <v>#REF!</v>
      </c>
      <c r="HU25" s="26" t="e">
        <f>IF(#REF!=2,98,0)</f>
        <v>#REF!</v>
      </c>
      <c r="HV25" s="26" t="e">
        <f>IF(#REF!=3,95,0)</f>
        <v>#REF!</v>
      </c>
      <c r="HW25" s="26" t="e">
        <f>IF(#REF!=4,93,0)</f>
        <v>#REF!</v>
      </c>
      <c r="HX25" s="26" t="e">
        <f>IF(#REF!=5,90,0)</f>
        <v>#REF!</v>
      </c>
      <c r="HY25" s="26" t="e">
        <f>IF(#REF!=6,88,0)</f>
        <v>#REF!</v>
      </c>
      <c r="HZ25" s="26" t="e">
        <f>IF(#REF!=7,85,0)</f>
        <v>#REF!</v>
      </c>
      <c r="IA25" s="26" t="e">
        <f>IF(#REF!=8,83,0)</f>
        <v>#REF!</v>
      </c>
      <c r="IB25" s="26" t="e">
        <f>IF(#REF!=9,80,0)</f>
        <v>#REF!</v>
      </c>
      <c r="IC25" s="26" t="e">
        <f>IF(#REF!=10,78,0)</f>
        <v>#REF!</v>
      </c>
      <c r="ID25" s="26" t="e">
        <f>IF(#REF!=11,75,0)</f>
        <v>#REF!</v>
      </c>
      <c r="IE25" s="26" t="e">
        <f>IF(#REF!=12,73,0)</f>
        <v>#REF!</v>
      </c>
      <c r="IF25" s="26" t="e">
        <f>IF(#REF!=13,70,0)</f>
        <v>#REF!</v>
      </c>
      <c r="IG25" s="26" t="e">
        <f>IF(#REF!=14,68,0)</f>
        <v>#REF!</v>
      </c>
      <c r="IH25" s="26" t="e">
        <f>IF(#REF!=15,65,0)</f>
        <v>#REF!</v>
      </c>
      <c r="II25" s="26" t="e">
        <f>IF(#REF!=16,63,0)</f>
        <v>#REF!</v>
      </c>
      <c r="IJ25" s="26" t="e">
        <f>IF(#REF!=17,60,0)</f>
        <v>#REF!</v>
      </c>
      <c r="IK25" s="26" t="e">
        <f>IF(#REF!=18,58,0)</f>
        <v>#REF!</v>
      </c>
      <c r="IL25" s="26" t="e">
        <f>IF(#REF!=19,55,0)</f>
        <v>#REF!</v>
      </c>
      <c r="IM25" s="26" t="e">
        <f>IF(#REF!=20,53,0)</f>
        <v>#REF!</v>
      </c>
      <c r="IN25" s="26" t="e">
        <f>IF(#REF!&gt;20,0,0)</f>
        <v>#REF!</v>
      </c>
      <c r="IO25" s="26" t="e">
        <f>IF(#REF!="сх",0,0)</f>
        <v>#REF!</v>
      </c>
      <c r="IP25" s="26" t="e">
        <f>SUM(HT25:IO25)</f>
        <v>#REF!</v>
      </c>
      <c r="IQ25" s="24"/>
      <c r="IR25" s="24"/>
      <c r="IS25" s="24"/>
      <c r="IT25" s="24"/>
      <c r="IU25" s="24"/>
      <c r="IV25" s="24"/>
    </row>
    <row r="26" spans="1:256" s="3" customFormat="1" ht="34.5">
      <c r="A26" s="106"/>
      <c r="B26" s="92"/>
      <c r="C26" s="92"/>
      <c r="D26" s="30" t="s">
        <v>89</v>
      </c>
      <c r="E26" s="31">
        <v>85</v>
      </c>
      <c r="F26" s="31">
        <v>29</v>
      </c>
      <c r="G26" s="60">
        <v>4</v>
      </c>
      <c r="H26" s="61">
        <v>38</v>
      </c>
      <c r="I26" s="60">
        <v>5</v>
      </c>
      <c r="J26" s="82">
        <v>36</v>
      </c>
      <c r="K26" s="96"/>
      <c r="L26" s="87"/>
      <c r="M26" s="24"/>
      <c r="N26" s="25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4"/>
      <c r="IR26" s="24"/>
      <c r="IS26" s="24"/>
      <c r="IT26" s="24"/>
      <c r="IU26" s="24"/>
      <c r="IV26" s="24"/>
    </row>
    <row r="27" spans="1:256" s="3" customFormat="1" ht="34.5">
      <c r="A27" s="106"/>
      <c r="B27" s="92"/>
      <c r="C27" s="92"/>
      <c r="D27" s="30" t="s">
        <v>90</v>
      </c>
      <c r="E27" s="31" t="s">
        <v>54</v>
      </c>
      <c r="F27" s="31">
        <v>251</v>
      </c>
      <c r="G27" s="60">
        <v>16</v>
      </c>
      <c r="H27" s="61">
        <v>25</v>
      </c>
      <c r="I27" s="60">
        <v>11</v>
      </c>
      <c r="J27" s="82">
        <v>30</v>
      </c>
      <c r="K27" s="96"/>
      <c r="L27" s="87"/>
      <c r="M27" s="24"/>
      <c r="N27" s="25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4"/>
      <c r="IR27" s="24"/>
      <c r="IS27" s="24"/>
      <c r="IT27" s="24"/>
      <c r="IU27" s="24"/>
      <c r="IV27" s="24"/>
    </row>
    <row r="28" spans="1:256" s="3" customFormat="1" ht="34.5">
      <c r="A28" s="106"/>
      <c r="B28" s="92"/>
      <c r="C28" s="92"/>
      <c r="D28" s="30" t="s">
        <v>41</v>
      </c>
      <c r="E28" s="31" t="s">
        <v>54</v>
      </c>
      <c r="F28" s="31">
        <v>80</v>
      </c>
      <c r="G28" s="60">
        <v>27</v>
      </c>
      <c r="H28" s="61">
        <v>14</v>
      </c>
      <c r="I28" s="60">
        <v>24</v>
      </c>
      <c r="J28" s="82">
        <v>17</v>
      </c>
      <c r="K28" s="96"/>
      <c r="L28" s="87"/>
      <c r="M28" s="24"/>
      <c r="N28" s="25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  <c r="IQ28" s="24"/>
      <c r="IR28" s="24"/>
      <c r="IS28" s="24"/>
      <c r="IT28" s="24"/>
      <c r="IU28" s="24"/>
      <c r="IV28" s="24"/>
    </row>
    <row r="29" spans="1:256" s="3" customFormat="1" ht="34.5">
      <c r="A29" s="106"/>
      <c r="B29" s="92"/>
      <c r="C29" s="92"/>
      <c r="D29" s="30" t="s">
        <v>91</v>
      </c>
      <c r="E29" s="31" t="s">
        <v>36</v>
      </c>
      <c r="F29" s="31">
        <v>434</v>
      </c>
      <c r="G29" s="60">
        <v>9</v>
      </c>
      <c r="H29" s="61">
        <v>32</v>
      </c>
      <c r="I29" s="60">
        <v>7</v>
      </c>
      <c r="J29" s="82">
        <v>34</v>
      </c>
      <c r="K29" s="96"/>
      <c r="L29" s="87"/>
      <c r="M29" s="24"/>
      <c r="N29" s="25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4"/>
      <c r="IR29" s="24"/>
      <c r="IS29" s="24"/>
      <c r="IT29" s="24"/>
      <c r="IU29" s="24"/>
      <c r="IV29" s="24"/>
    </row>
    <row r="30" spans="1:256" s="3" customFormat="1" ht="35.25" thickBot="1">
      <c r="A30" s="111"/>
      <c r="B30" s="93"/>
      <c r="C30" s="93"/>
      <c r="D30" s="79" t="s">
        <v>99</v>
      </c>
      <c r="E30" s="80" t="s">
        <v>36</v>
      </c>
      <c r="F30" s="80">
        <v>2</v>
      </c>
      <c r="G30" s="62">
        <v>7</v>
      </c>
      <c r="H30" s="63">
        <v>34</v>
      </c>
      <c r="I30" s="62">
        <v>6</v>
      </c>
      <c r="J30" s="86">
        <v>35</v>
      </c>
      <c r="K30" s="96"/>
      <c r="L30" s="87"/>
      <c r="M30" s="24"/>
      <c r="N30" s="25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  <c r="IQ30" s="24"/>
      <c r="IR30" s="24"/>
      <c r="IS30" s="24"/>
      <c r="IT30" s="24"/>
      <c r="IU30" s="24"/>
      <c r="IV30" s="24"/>
    </row>
    <row r="31" spans="1:256" s="3" customFormat="1" ht="34.5">
      <c r="A31" s="102">
        <v>4</v>
      </c>
      <c r="B31" s="94" t="s">
        <v>56</v>
      </c>
      <c r="C31" s="94" t="s">
        <v>57</v>
      </c>
      <c r="D31" s="28" t="s">
        <v>58</v>
      </c>
      <c r="E31" s="29">
        <v>65</v>
      </c>
      <c r="F31" s="29">
        <v>183</v>
      </c>
      <c r="G31" s="58">
        <v>7</v>
      </c>
      <c r="H31" s="59">
        <v>34</v>
      </c>
      <c r="I31" s="58">
        <v>7</v>
      </c>
      <c r="J31" s="81">
        <v>34</v>
      </c>
      <c r="K31" s="96">
        <f>SUM(H31+H32+H33+H34+H35+H36+J31+J32+J33+J34+J35+J36)</f>
        <v>314</v>
      </c>
      <c r="L31" s="87" t="e">
        <f>#REF!+#REF!</f>
        <v>#REF!</v>
      </c>
      <c r="M31" s="24"/>
      <c r="N31" s="25"/>
      <c r="O31" s="24" t="e">
        <f>IF(#REF!=1,25,0)</f>
        <v>#REF!</v>
      </c>
      <c r="P31" s="24" t="e">
        <f>IF(#REF!=2,22,0)</f>
        <v>#REF!</v>
      </c>
      <c r="Q31" s="24" t="e">
        <f>IF(#REF!=3,20,0)</f>
        <v>#REF!</v>
      </c>
      <c r="R31" s="24" t="e">
        <f>IF(#REF!=4,18,0)</f>
        <v>#REF!</v>
      </c>
      <c r="S31" s="24" t="e">
        <f>IF(#REF!=5,16,0)</f>
        <v>#REF!</v>
      </c>
      <c r="T31" s="24" t="e">
        <f>IF(#REF!=6,15,0)</f>
        <v>#REF!</v>
      </c>
      <c r="U31" s="24" t="e">
        <f>IF(#REF!=7,14,0)</f>
        <v>#REF!</v>
      </c>
      <c r="V31" s="24" t="e">
        <f>IF(#REF!=8,13,0)</f>
        <v>#REF!</v>
      </c>
      <c r="W31" s="24" t="e">
        <f>IF(#REF!=9,12,0)</f>
        <v>#REF!</v>
      </c>
      <c r="X31" s="24" t="e">
        <f>IF(#REF!=10,11,0)</f>
        <v>#REF!</v>
      </c>
      <c r="Y31" s="24" t="e">
        <f>IF(#REF!=11,10,0)</f>
        <v>#REF!</v>
      </c>
      <c r="Z31" s="24" t="e">
        <f>IF(#REF!=12,9,0)</f>
        <v>#REF!</v>
      </c>
      <c r="AA31" s="24" t="e">
        <f>IF(#REF!=13,8,0)</f>
        <v>#REF!</v>
      </c>
      <c r="AB31" s="24" t="e">
        <f>IF(#REF!=14,7,0)</f>
        <v>#REF!</v>
      </c>
      <c r="AC31" s="24" t="e">
        <f>IF(#REF!=15,6,0)</f>
        <v>#REF!</v>
      </c>
      <c r="AD31" s="24" t="e">
        <f>IF(#REF!=16,5,0)</f>
        <v>#REF!</v>
      </c>
      <c r="AE31" s="24" t="e">
        <f>IF(#REF!=17,4,0)</f>
        <v>#REF!</v>
      </c>
      <c r="AF31" s="24" t="e">
        <f>IF(#REF!=18,3,0)</f>
        <v>#REF!</v>
      </c>
      <c r="AG31" s="24" t="e">
        <f>IF(#REF!=19,2,0)</f>
        <v>#REF!</v>
      </c>
      <c r="AH31" s="24" t="e">
        <f>IF(#REF!=20,1,0)</f>
        <v>#REF!</v>
      </c>
      <c r="AI31" s="24" t="e">
        <f>IF(#REF!&gt;20,0,0)</f>
        <v>#REF!</v>
      </c>
      <c r="AJ31" s="24" t="e">
        <f>IF(#REF!="сх",0,0)</f>
        <v>#REF!</v>
      </c>
      <c r="AK31" s="24" t="e">
        <f>SUM(O31:AI31)</f>
        <v>#REF!</v>
      </c>
      <c r="AL31" s="24" t="e">
        <f>IF(#REF!=1,25,0)</f>
        <v>#REF!</v>
      </c>
      <c r="AM31" s="24" t="e">
        <f>IF(#REF!=2,22,0)</f>
        <v>#REF!</v>
      </c>
      <c r="AN31" s="24" t="e">
        <f>IF(#REF!=3,20,0)</f>
        <v>#REF!</v>
      </c>
      <c r="AO31" s="24" t="e">
        <f>IF(#REF!=4,18,0)</f>
        <v>#REF!</v>
      </c>
      <c r="AP31" s="24" t="e">
        <f>IF(#REF!=5,16,0)</f>
        <v>#REF!</v>
      </c>
      <c r="AQ31" s="24" t="e">
        <f>IF(#REF!=6,15,0)</f>
        <v>#REF!</v>
      </c>
      <c r="AR31" s="24" t="e">
        <f>IF(#REF!=7,14,0)</f>
        <v>#REF!</v>
      </c>
      <c r="AS31" s="24" t="e">
        <f>IF(#REF!=8,13,0)</f>
        <v>#REF!</v>
      </c>
      <c r="AT31" s="24" t="e">
        <f>IF(#REF!=9,12,0)</f>
        <v>#REF!</v>
      </c>
      <c r="AU31" s="24" t="e">
        <f>IF(#REF!=10,11,0)</f>
        <v>#REF!</v>
      </c>
      <c r="AV31" s="24" t="e">
        <f>IF(#REF!=11,10,0)</f>
        <v>#REF!</v>
      </c>
      <c r="AW31" s="24" t="e">
        <f>IF(#REF!=12,9,0)</f>
        <v>#REF!</v>
      </c>
      <c r="AX31" s="24" t="e">
        <f>IF(#REF!=13,8,0)</f>
        <v>#REF!</v>
      </c>
      <c r="AY31" s="24" t="e">
        <f>IF(#REF!=14,7,0)</f>
        <v>#REF!</v>
      </c>
      <c r="AZ31" s="24" t="e">
        <f>IF(#REF!=15,6,0)</f>
        <v>#REF!</v>
      </c>
      <c r="BA31" s="24" t="e">
        <f>IF(#REF!=16,5,0)</f>
        <v>#REF!</v>
      </c>
      <c r="BB31" s="24" t="e">
        <f>IF(#REF!=17,4,0)</f>
        <v>#REF!</v>
      </c>
      <c r="BC31" s="24" t="e">
        <f>IF(#REF!=18,3,0)</f>
        <v>#REF!</v>
      </c>
      <c r="BD31" s="24" t="e">
        <f>IF(#REF!=19,2,0)</f>
        <v>#REF!</v>
      </c>
      <c r="BE31" s="24" t="e">
        <f>IF(#REF!=20,1,0)</f>
        <v>#REF!</v>
      </c>
      <c r="BF31" s="24" t="e">
        <f>IF(#REF!&gt;20,0,0)</f>
        <v>#REF!</v>
      </c>
      <c r="BG31" s="24" t="e">
        <f>IF(#REF!="сх",0,0)</f>
        <v>#REF!</v>
      </c>
      <c r="BH31" s="24" t="e">
        <f>SUM(AL31:BF31)</f>
        <v>#REF!</v>
      </c>
      <c r="BI31" s="24" t="e">
        <f>IF(#REF!=1,45,0)</f>
        <v>#REF!</v>
      </c>
      <c r="BJ31" s="24" t="e">
        <f>IF(#REF!=2,42,0)</f>
        <v>#REF!</v>
      </c>
      <c r="BK31" s="24" t="e">
        <f>IF(#REF!=3,40,0)</f>
        <v>#REF!</v>
      </c>
      <c r="BL31" s="24" t="e">
        <f>IF(#REF!=4,38,0)</f>
        <v>#REF!</v>
      </c>
      <c r="BM31" s="24" t="e">
        <f>IF(#REF!=5,36,0)</f>
        <v>#REF!</v>
      </c>
      <c r="BN31" s="24" t="e">
        <f>IF(#REF!=6,35,0)</f>
        <v>#REF!</v>
      </c>
      <c r="BO31" s="24" t="e">
        <f>IF(#REF!=7,34,0)</f>
        <v>#REF!</v>
      </c>
      <c r="BP31" s="24" t="e">
        <f>IF(#REF!=8,33,0)</f>
        <v>#REF!</v>
      </c>
      <c r="BQ31" s="24" t="e">
        <f>IF(#REF!=9,32,0)</f>
        <v>#REF!</v>
      </c>
      <c r="BR31" s="24" t="e">
        <f>IF(#REF!=10,31,0)</f>
        <v>#REF!</v>
      </c>
      <c r="BS31" s="24" t="e">
        <f>IF(#REF!=11,30,0)</f>
        <v>#REF!</v>
      </c>
      <c r="BT31" s="24" t="e">
        <f>IF(#REF!=12,29,0)</f>
        <v>#REF!</v>
      </c>
      <c r="BU31" s="24" t="e">
        <f>IF(#REF!=13,28,0)</f>
        <v>#REF!</v>
      </c>
      <c r="BV31" s="24" t="e">
        <f>IF(#REF!=14,27,0)</f>
        <v>#REF!</v>
      </c>
      <c r="BW31" s="24" t="e">
        <f>IF(#REF!=15,26,0)</f>
        <v>#REF!</v>
      </c>
      <c r="BX31" s="24" t="e">
        <f>IF(#REF!=16,25,0)</f>
        <v>#REF!</v>
      </c>
      <c r="BY31" s="24" t="e">
        <f>IF(#REF!=17,24,0)</f>
        <v>#REF!</v>
      </c>
      <c r="BZ31" s="24" t="e">
        <f>IF(#REF!=18,23,0)</f>
        <v>#REF!</v>
      </c>
      <c r="CA31" s="24" t="e">
        <f>IF(#REF!=19,22,0)</f>
        <v>#REF!</v>
      </c>
      <c r="CB31" s="24" t="e">
        <f>IF(#REF!=20,21,0)</f>
        <v>#REF!</v>
      </c>
      <c r="CC31" s="24" t="e">
        <f>IF(#REF!=21,20,0)</f>
        <v>#REF!</v>
      </c>
      <c r="CD31" s="24" t="e">
        <f>IF(#REF!=22,19,0)</f>
        <v>#REF!</v>
      </c>
      <c r="CE31" s="24" t="e">
        <f>IF(#REF!=23,18,0)</f>
        <v>#REF!</v>
      </c>
      <c r="CF31" s="24" t="e">
        <f>IF(#REF!=24,17,0)</f>
        <v>#REF!</v>
      </c>
      <c r="CG31" s="24" t="e">
        <f>IF(#REF!=25,16,0)</f>
        <v>#REF!</v>
      </c>
      <c r="CH31" s="24" t="e">
        <f>IF(#REF!=26,15,0)</f>
        <v>#REF!</v>
      </c>
      <c r="CI31" s="24" t="e">
        <f>IF(#REF!=27,14,0)</f>
        <v>#REF!</v>
      </c>
      <c r="CJ31" s="24" t="e">
        <f>IF(#REF!=28,13,0)</f>
        <v>#REF!</v>
      </c>
      <c r="CK31" s="24" t="e">
        <f>IF(#REF!=29,12,0)</f>
        <v>#REF!</v>
      </c>
      <c r="CL31" s="24" t="e">
        <f>IF(#REF!=30,11,0)</f>
        <v>#REF!</v>
      </c>
      <c r="CM31" s="24" t="e">
        <f>IF(#REF!=31,10,0)</f>
        <v>#REF!</v>
      </c>
      <c r="CN31" s="24" t="e">
        <f>IF(#REF!=32,9,0)</f>
        <v>#REF!</v>
      </c>
      <c r="CO31" s="24" t="e">
        <f>IF(#REF!=33,8,0)</f>
        <v>#REF!</v>
      </c>
      <c r="CP31" s="24" t="e">
        <f>IF(#REF!=34,7,0)</f>
        <v>#REF!</v>
      </c>
      <c r="CQ31" s="24" t="e">
        <f>IF(#REF!=35,6,0)</f>
        <v>#REF!</v>
      </c>
      <c r="CR31" s="24" t="e">
        <f>IF(#REF!=36,5,0)</f>
        <v>#REF!</v>
      </c>
      <c r="CS31" s="24" t="e">
        <f>IF(#REF!=37,4,0)</f>
        <v>#REF!</v>
      </c>
      <c r="CT31" s="24" t="e">
        <f>IF(#REF!=38,3,0)</f>
        <v>#REF!</v>
      </c>
      <c r="CU31" s="24" t="e">
        <f>IF(#REF!=39,2,0)</f>
        <v>#REF!</v>
      </c>
      <c r="CV31" s="24" t="e">
        <f>IF(#REF!=40,1,0)</f>
        <v>#REF!</v>
      </c>
      <c r="CW31" s="24" t="e">
        <f>IF(#REF!&gt;20,0,0)</f>
        <v>#REF!</v>
      </c>
      <c r="CX31" s="24" t="e">
        <f>IF(#REF!="сх",0,0)</f>
        <v>#REF!</v>
      </c>
      <c r="CY31" s="24" t="e">
        <f>SUM(BI31:CX31)</f>
        <v>#REF!</v>
      </c>
      <c r="CZ31" s="24" t="e">
        <f>IF(#REF!=1,45,0)</f>
        <v>#REF!</v>
      </c>
      <c r="DA31" s="24" t="e">
        <f>IF(#REF!=2,42,0)</f>
        <v>#REF!</v>
      </c>
      <c r="DB31" s="24" t="e">
        <f>IF(#REF!=3,40,0)</f>
        <v>#REF!</v>
      </c>
      <c r="DC31" s="24" t="e">
        <f>IF(#REF!=4,38,0)</f>
        <v>#REF!</v>
      </c>
      <c r="DD31" s="24" t="e">
        <f>IF(#REF!=5,36,0)</f>
        <v>#REF!</v>
      </c>
      <c r="DE31" s="24" t="e">
        <f>IF(#REF!=6,35,0)</f>
        <v>#REF!</v>
      </c>
      <c r="DF31" s="24" t="e">
        <f>IF(#REF!=7,34,0)</f>
        <v>#REF!</v>
      </c>
      <c r="DG31" s="24" t="e">
        <f>IF(#REF!=8,33,0)</f>
        <v>#REF!</v>
      </c>
      <c r="DH31" s="24" t="e">
        <f>IF(#REF!=9,32,0)</f>
        <v>#REF!</v>
      </c>
      <c r="DI31" s="24" t="e">
        <f>IF(#REF!=10,31,0)</f>
        <v>#REF!</v>
      </c>
      <c r="DJ31" s="24" t="e">
        <f>IF(#REF!=11,30,0)</f>
        <v>#REF!</v>
      </c>
      <c r="DK31" s="24" t="e">
        <f>IF(#REF!=12,29,0)</f>
        <v>#REF!</v>
      </c>
      <c r="DL31" s="24" t="e">
        <f>IF(#REF!=13,28,0)</f>
        <v>#REF!</v>
      </c>
      <c r="DM31" s="24" t="e">
        <f>IF(#REF!=14,27,0)</f>
        <v>#REF!</v>
      </c>
      <c r="DN31" s="24" t="e">
        <f>IF(#REF!=15,26,0)</f>
        <v>#REF!</v>
      </c>
      <c r="DO31" s="24" t="e">
        <f>IF(#REF!=16,25,0)</f>
        <v>#REF!</v>
      </c>
      <c r="DP31" s="24" t="e">
        <f>IF(#REF!=17,24,0)</f>
        <v>#REF!</v>
      </c>
      <c r="DQ31" s="24" t="e">
        <f>IF(#REF!=18,23,0)</f>
        <v>#REF!</v>
      </c>
      <c r="DR31" s="24" t="e">
        <f>IF(#REF!=19,22,0)</f>
        <v>#REF!</v>
      </c>
      <c r="DS31" s="24" t="e">
        <f>IF(#REF!=20,21,0)</f>
        <v>#REF!</v>
      </c>
      <c r="DT31" s="24" t="e">
        <f>IF(#REF!=21,20,0)</f>
        <v>#REF!</v>
      </c>
      <c r="DU31" s="24" t="e">
        <f>IF(#REF!=22,19,0)</f>
        <v>#REF!</v>
      </c>
      <c r="DV31" s="24" t="e">
        <f>IF(#REF!=23,18,0)</f>
        <v>#REF!</v>
      </c>
      <c r="DW31" s="24" t="e">
        <f>IF(#REF!=24,17,0)</f>
        <v>#REF!</v>
      </c>
      <c r="DX31" s="24" t="e">
        <f>IF(#REF!=25,16,0)</f>
        <v>#REF!</v>
      </c>
      <c r="DY31" s="24" t="e">
        <f>IF(#REF!=26,15,0)</f>
        <v>#REF!</v>
      </c>
      <c r="DZ31" s="24" t="e">
        <f>IF(#REF!=27,14,0)</f>
        <v>#REF!</v>
      </c>
      <c r="EA31" s="24" t="e">
        <f>IF(#REF!=28,13,0)</f>
        <v>#REF!</v>
      </c>
      <c r="EB31" s="24" t="e">
        <f>IF(#REF!=29,12,0)</f>
        <v>#REF!</v>
      </c>
      <c r="EC31" s="24" t="e">
        <f>IF(#REF!=30,11,0)</f>
        <v>#REF!</v>
      </c>
      <c r="ED31" s="24" t="e">
        <f>IF(#REF!=31,10,0)</f>
        <v>#REF!</v>
      </c>
      <c r="EE31" s="24" t="e">
        <f>IF(#REF!=32,9,0)</f>
        <v>#REF!</v>
      </c>
      <c r="EF31" s="24" t="e">
        <f>IF(#REF!=33,8,0)</f>
        <v>#REF!</v>
      </c>
      <c r="EG31" s="24" t="e">
        <f>IF(#REF!=34,7,0)</f>
        <v>#REF!</v>
      </c>
      <c r="EH31" s="24" t="e">
        <f>IF(#REF!=35,6,0)</f>
        <v>#REF!</v>
      </c>
      <c r="EI31" s="24" t="e">
        <f>IF(#REF!=36,5,0)</f>
        <v>#REF!</v>
      </c>
      <c r="EJ31" s="24" t="e">
        <f>IF(#REF!=37,4,0)</f>
        <v>#REF!</v>
      </c>
      <c r="EK31" s="24" t="e">
        <f>IF(#REF!=38,3,0)</f>
        <v>#REF!</v>
      </c>
      <c r="EL31" s="24" t="e">
        <f>IF(#REF!=39,2,0)</f>
        <v>#REF!</v>
      </c>
      <c r="EM31" s="24" t="e">
        <f>IF(#REF!=40,1,0)</f>
        <v>#REF!</v>
      </c>
      <c r="EN31" s="24" t="e">
        <f>IF(#REF!&gt;20,0,0)</f>
        <v>#REF!</v>
      </c>
      <c r="EO31" s="24" t="e">
        <f>IF(#REF!="сх",0,0)</f>
        <v>#REF!</v>
      </c>
      <c r="EP31" s="24" t="e">
        <f>SUM(CZ31:EO31)</f>
        <v>#REF!</v>
      </c>
      <c r="EQ31" s="24"/>
      <c r="ER31" s="24" t="e">
        <f>IF(#REF!="сх","ноль",IF(#REF!&gt;0,#REF!,"Ноль"))</f>
        <v>#REF!</v>
      </c>
      <c r="ES31" s="24" t="e">
        <f>IF(#REF!="сх","ноль",IF(#REF!&gt;0,#REF!,"Ноль"))</f>
        <v>#REF!</v>
      </c>
      <c r="ET31" s="24"/>
      <c r="EU31" s="24" t="e">
        <f>MIN(ER31,ES31)</f>
        <v>#REF!</v>
      </c>
      <c r="EV31" s="24" t="e">
        <f>IF(K31=#REF!,IF(#REF!&lt;#REF!,#REF!,EZ31),#REF!)</f>
        <v>#REF!</v>
      </c>
      <c r="EW31" s="24" t="e">
        <f>IF(K31=#REF!,IF(#REF!&lt;#REF!,0,1))</f>
        <v>#REF!</v>
      </c>
      <c r="EX31" s="24" t="e">
        <f>IF(AND(EU31&gt;=21,EU31&lt;&gt;0),EU31,IF(K31&lt;#REF!,"СТОП",EV31+EW31))</f>
        <v>#REF!</v>
      </c>
      <c r="EY31" s="24"/>
      <c r="EZ31" s="24">
        <v>15</v>
      </c>
      <c r="FA31" s="24">
        <v>16</v>
      </c>
      <c r="FB31" s="24"/>
      <c r="FC31" s="26" t="e">
        <f>IF(#REF!=1,25,0)</f>
        <v>#REF!</v>
      </c>
      <c r="FD31" s="26" t="e">
        <f>IF(#REF!=2,22,0)</f>
        <v>#REF!</v>
      </c>
      <c r="FE31" s="26" t="e">
        <f>IF(#REF!=3,20,0)</f>
        <v>#REF!</v>
      </c>
      <c r="FF31" s="26" t="e">
        <f>IF(#REF!=4,18,0)</f>
        <v>#REF!</v>
      </c>
      <c r="FG31" s="26" t="e">
        <f>IF(#REF!=5,16,0)</f>
        <v>#REF!</v>
      </c>
      <c r="FH31" s="26" t="e">
        <f>IF(#REF!=6,15,0)</f>
        <v>#REF!</v>
      </c>
      <c r="FI31" s="26" t="e">
        <f>IF(#REF!=7,14,0)</f>
        <v>#REF!</v>
      </c>
      <c r="FJ31" s="26" t="e">
        <f>IF(#REF!=8,13,0)</f>
        <v>#REF!</v>
      </c>
      <c r="FK31" s="26" t="e">
        <f>IF(#REF!=9,12,0)</f>
        <v>#REF!</v>
      </c>
      <c r="FL31" s="26" t="e">
        <f>IF(#REF!=10,11,0)</f>
        <v>#REF!</v>
      </c>
      <c r="FM31" s="26" t="e">
        <f>IF(#REF!=11,10,0)</f>
        <v>#REF!</v>
      </c>
      <c r="FN31" s="26" t="e">
        <f>IF(#REF!=12,9,0)</f>
        <v>#REF!</v>
      </c>
      <c r="FO31" s="26" t="e">
        <f>IF(#REF!=13,8,0)</f>
        <v>#REF!</v>
      </c>
      <c r="FP31" s="26" t="e">
        <f>IF(#REF!=14,7,0)</f>
        <v>#REF!</v>
      </c>
      <c r="FQ31" s="26" t="e">
        <f>IF(#REF!=15,6,0)</f>
        <v>#REF!</v>
      </c>
      <c r="FR31" s="26" t="e">
        <f>IF(#REF!=16,5,0)</f>
        <v>#REF!</v>
      </c>
      <c r="FS31" s="26" t="e">
        <f>IF(#REF!=17,4,0)</f>
        <v>#REF!</v>
      </c>
      <c r="FT31" s="26" t="e">
        <f>IF(#REF!=18,3,0)</f>
        <v>#REF!</v>
      </c>
      <c r="FU31" s="26" t="e">
        <f>IF(#REF!=19,2,0)</f>
        <v>#REF!</v>
      </c>
      <c r="FV31" s="26" t="e">
        <f>IF(#REF!=20,1,0)</f>
        <v>#REF!</v>
      </c>
      <c r="FW31" s="26" t="e">
        <f>IF(#REF!&gt;20,0,0)</f>
        <v>#REF!</v>
      </c>
      <c r="FX31" s="26" t="e">
        <f>IF(#REF!="сх",0,0)</f>
        <v>#REF!</v>
      </c>
      <c r="FY31" s="26" t="e">
        <f>SUM(FC31:FX31)</f>
        <v>#REF!</v>
      </c>
      <c r="FZ31" s="26" t="e">
        <f>IF(#REF!=1,25,0)</f>
        <v>#REF!</v>
      </c>
      <c r="GA31" s="26" t="e">
        <f>IF(#REF!=2,22,0)</f>
        <v>#REF!</v>
      </c>
      <c r="GB31" s="26" t="e">
        <f>IF(#REF!=3,20,0)</f>
        <v>#REF!</v>
      </c>
      <c r="GC31" s="26" t="e">
        <f>IF(#REF!=4,18,0)</f>
        <v>#REF!</v>
      </c>
      <c r="GD31" s="26" t="e">
        <f>IF(#REF!=5,16,0)</f>
        <v>#REF!</v>
      </c>
      <c r="GE31" s="26" t="e">
        <f>IF(#REF!=6,15,0)</f>
        <v>#REF!</v>
      </c>
      <c r="GF31" s="26" t="e">
        <f>IF(#REF!=7,14,0)</f>
        <v>#REF!</v>
      </c>
      <c r="GG31" s="26" t="e">
        <f>IF(#REF!=8,13,0)</f>
        <v>#REF!</v>
      </c>
      <c r="GH31" s="26" t="e">
        <f>IF(#REF!=9,12,0)</f>
        <v>#REF!</v>
      </c>
      <c r="GI31" s="26" t="e">
        <f>IF(#REF!=10,11,0)</f>
        <v>#REF!</v>
      </c>
      <c r="GJ31" s="26" t="e">
        <f>IF(#REF!=11,10,0)</f>
        <v>#REF!</v>
      </c>
      <c r="GK31" s="26" t="e">
        <f>IF(#REF!=12,9,0)</f>
        <v>#REF!</v>
      </c>
      <c r="GL31" s="26" t="e">
        <f>IF(#REF!=13,8,0)</f>
        <v>#REF!</v>
      </c>
      <c r="GM31" s="26" t="e">
        <f>IF(#REF!=14,7,0)</f>
        <v>#REF!</v>
      </c>
      <c r="GN31" s="26" t="e">
        <f>IF(#REF!=15,6,0)</f>
        <v>#REF!</v>
      </c>
      <c r="GO31" s="26" t="e">
        <f>IF(#REF!=16,5,0)</f>
        <v>#REF!</v>
      </c>
      <c r="GP31" s="26" t="e">
        <f>IF(#REF!=17,4,0)</f>
        <v>#REF!</v>
      </c>
      <c r="GQ31" s="26" t="e">
        <f>IF(#REF!=18,3,0)</f>
        <v>#REF!</v>
      </c>
      <c r="GR31" s="26" t="e">
        <f>IF(#REF!=19,2,0)</f>
        <v>#REF!</v>
      </c>
      <c r="GS31" s="26" t="e">
        <f>IF(#REF!=20,1,0)</f>
        <v>#REF!</v>
      </c>
      <c r="GT31" s="26" t="e">
        <f>IF(#REF!&gt;20,0,0)</f>
        <v>#REF!</v>
      </c>
      <c r="GU31" s="26" t="e">
        <f>IF(#REF!="сх",0,0)</f>
        <v>#REF!</v>
      </c>
      <c r="GV31" s="26" t="e">
        <f>SUM(FZ31:GU31)</f>
        <v>#REF!</v>
      </c>
      <c r="GW31" s="26" t="e">
        <f>IF(#REF!=1,100,0)</f>
        <v>#REF!</v>
      </c>
      <c r="GX31" s="26" t="e">
        <f>IF(#REF!=2,98,0)</f>
        <v>#REF!</v>
      </c>
      <c r="GY31" s="26" t="e">
        <f>IF(#REF!=3,95,0)</f>
        <v>#REF!</v>
      </c>
      <c r="GZ31" s="26" t="e">
        <f>IF(#REF!=4,93,0)</f>
        <v>#REF!</v>
      </c>
      <c r="HA31" s="26" t="e">
        <f>IF(#REF!=5,90,0)</f>
        <v>#REF!</v>
      </c>
      <c r="HB31" s="26" t="e">
        <f>IF(#REF!=6,88,0)</f>
        <v>#REF!</v>
      </c>
      <c r="HC31" s="26" t="e">
        <f>IF(#REF!=7,85,0)</f>
        <v>#REF!</v>
      </c>
      <c r="HD31" s="26" t="e">
        <f>IF(#REF!=8,83,0)</f>
        <v>#REF!</v>
      </c>
      <c r="HE31" s="26" t="e">
        <f>IF(#REF!=9,80,0)</f>
        <v>#REF!</v>
      </c>
      <c r="HF31" s="26" t="e">
        <f>IF(#REF!=10,78,0)</f>
        <v>#REF!</v>
      </c>
      <c r="HG31" s="26" t="e">
        <f>IF(#REF!=11,75,0)</f>
        <v>#REF!</v>
      </c>
      <c r="HH31" s="26" t="e">
        <f>IF(#REF!=12,73,0)</f>
        <v>#REF!</v>
      </c>
      <c r="HI31" s="26" t="e">
        <f>IF(#REF!=13,70,0)</f>
        <v>#REF!</v>
      </c>
      <c r="HJ31" s="26" t="e">
        <f>IF(#REF!=14,68,0)</f>
        <v>#REF!</v>
      </c>
      <c r="HK31" s="26" t="e">
        <f>IF(#REF!=15,65,0)</f>
        <v>#REF!</v>
      </c>
      <c r="HL31" s="26" t="e">
        <f>IF(#REF!=16,63,0)</f>
        <v>#REF!</v>
      </c>
      <c r="HM31" s="26" t="e">
        <f>IF(#REF!=17,60,0)</f>
        <v>#REF!</v>
      </c>
      <c r="HN31" s="26" t="e">
        <f>IF(#REF!=18,58,0)</f>
        <v>#REF!</v>
      </c>
      <c r="HO31" s="26" t="e">
        <f>IF(#REF!=19,55,0)</f>
        <v>#REF!</v>
      </c>
      <c r="HP31" s="26" t="e">
        <f>IF(#REF!=20,53,0)</f>
        <v>#REF!</v>
      </c>
      <c r="HQ31" s="26" t="e">
        <f>IF(#REF!&gt;20,0,0)</f>
        <v>#REF!</v>
      </c>
      <c r="HR31" s="26" t="e">
        <f>IF(#REF!="сх",0,0)</f>
        <v>#REF!</v>
      </c>
      <c r="HS31" s="26" t="e">
        <f>SUM(GW31:HR31)</f>
        <v>#REF!</v>
      </c>
      <c r="HT31" s="26" t="e">
        <f>IF(#REF!=1,100,0)</f>
        <v>#REF!</v>
      </c>
      <c r="HU31" s="26" t="e">
        <f>IF(#REF!=2,98,0)</f>
        <v>#REF!</v>
      </c>
      <c r="HV31" s="26" t="e">
        <f>IF(#REF!=3,95,0)</f>
        <v>#REF!</v>
      </c>
      <c r="HW31" s="26" t="e">
        <f>IF(#REF!=4,93,0)</f>
        <v>#REF!</v>
      </c>
      <c r="HX31" s="26" t="e">
        <f>IF(#REF!=5,90,0)</f>
        <v>#REF!</v>
      </c>
      <c r="HY31" s="26" t="e">
        <f>IF(#REF!=6,88,0)</f>
        <v>#REF!</v>
      </c>
      <c r="HZ31" s="26" t="e">
        <f>IF(#REF!=7,85,0)</f>
        <v>#REF!</v>
      </c>
      <c r="IA31" s="26" t="e">
        <f>IF(#REF!=8,83,0)</f>
        <v>#REF!</v>
      </c>
      <c r="IB31" s="26" t="e">
        <f>IF(#REF!=9,80,0)</f>
        <v>#REF!</v>
      </c>
      <c r="IC31" s="26" t="e">
        <f>IF(#REF!=10,78,0)</f>
        <v>#REF!</v>
      </c>
      <c r="ID31" s="26" t="e">
        <f>IF(#REF!=11,75,0)</f>
        <v>#REF!</v>
      </c>
      <c r="IE31" s="26" t="e">
        <f>IF(#REF!=12,73,0)</f>
        <v>#REF!</v>
      </c>
      <c r="IF31" s="26" t="e">
        <f>IF(#REF!=13,70,0)</f>
        <v>#REF!</v>
      </c>
      <c r="IG31" s="26" t="e">
        <f>IF(#REF!=14,68,0)</f>
        <v>#REF!</v>
      </c>
      <c r="IH31" s="26" t="e">
        <f>IF(#REF!=15,65,0)</f>
        <v>#REF!</v>
      </c>
      <c r="II31" s="26" t="e">
        <f>IF(#REF!=16,63,0)</f>
        <v>#REF!</v>
      </c>
      <c r="IJ31" s="26" t="e">
        <f>IF(#REF!=17,60,0)</f>
        <v>#REF!</v>
      </c>
      <c r="IK31" s="26" t="e">
        <f>IF(#REF!=18,58,0)</f>
        <v>#REF!</v>
      </c>
      <c r="IL31" s="26" t="e">
        <f>IF(#REF!=19,55,0)</f>
        <v>#REF!</v>
      </c>
      <c r="IM31" s="26" t="e">
        <f>IF(#REF!=20,53,0)</f>
        <v>#REF!</v>
      </c>
      <c r="IN31" s="26" t="e">
        <f>IF(#REF!&gt;20,0,0)</f>
        <v>#REF!</v>
      </c>
      <c r="IO31" s="26" t="e">
        <f>IF(#REF!="сх",0,0)</f>
        <v>#REF!</v>
      </c>
      <c r="IP31" s="26" t="e">
        <f>SUM(HT31:IO31)</f>
        <v>#REF!</v>
      </c>
      <c r="IQ31" s="24"/>
      <c r="IR31" s="24"/>
      <c r="IS31" s="24"/>
      <c r="IT31" s="24"/>
      <c r="IU31" s="24"/>
      <c r="IV31" s="24"/>
    </row>
    <row r="32" spans="1:256" s="3" customFormat="1" ht="34.5">
      <c r="A32" s="103"/>
      <c r="B32" s="95"/>
      <c r="C32" s="95"/>
      <c r="D32" s="30" t="s">
        <v>59</v>
      </c>
      <c r="E32" s="31">
        <v>65</v>
      </c>
      <c r="F32" s="31">
        <v>23</v>
      </c>
      <c r="G32" s="60">
        <v>12</v>
      </c>
      <c r="H32" s="61">
        <v>29</v>
      </c>
      <c r="I32" s="60">
        <v>12</v>
      </c>
      <c r="J32" s="82">
        <v>29</v>
      </c>
      <c r="K32" s="96"/>
      <c r="L32" s="87"/>
      <c r="M32" s="24"/>
      <c r="N32" s="25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4"/>
      <c r="IR32" s="24"/>
      <c r="IS32" s="24"/>
      <c r="IT32" s="24"/>
      <c r="IU32" s="24"/>
      <c r="IV32" s="24"/>
    </row>
    <row r="33" spans="1:256" s="3" customFormat="1" ht="34.5">
      <c r="A33" s="103"/>
      <c r="B33" s="95"/>
      <c r="C33" s="95"/>
      <c r="D33" s="30" t="s">
        <v>60</v>
      </c>
      <c r="E33" s="31" t="s">
        <v>54</v>
      </c>
      <c r="F33" s="31">
        <v>533</v>
      </c>
      <c r="G33" s="60">
        <v>25</v>
      </c>
      <c r="H33" s="61">
        <v>16</v>
      </c>
      <c r="I33" s="60">
        <v>19</v>
      </c>
      <c r="J33" s="82">
        <v>22</v>
      </c>
      <c r="K33" s="96"/>
      <c r="L33" s="87"/>
      <c r="M33" s="24"/>
      <c r="N33" s="25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4"/>
      <c r="IR33" s="24"/>
      <c r="IS33" s="24"/>
      <c r="IT33" s="24"/>
      <c r="IU33" s="24"/>
      <c r="IV33" s="24"/>
    </row>
    <row r="34" spans="1:256" s="3" customFormat="1" ht="34.5">
      <c r="A34" s="103"/>
      <c r="B34" s="95"/>
      <c r="C34" s="95"/>
      <c r="D34" s="30" t="s">
        <v>61</v>
      </c>
      <c r="E34" s="31" t="s">
        <v>54</v>
      </c>
      <c r="F34" s="31">
        <v>34</v>
      </c>
      <c r="G34" s="60">
        <v>24</v>
      </c>
      <c r="H34" s="61">
        <v>17</v>
      </c>
      <c r="I34" s="60">
        <v>28</v>
      </c>
      <c r="J34" s="82">
        <v>13</v>
      </c>
      <c r="K34" s="96"/>
      <c r="L34" s="87"/>
      <c r="M34" s="24"/>
      <c r="N34" s="25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  <c r="IO34" s="26"/>
      <c r="IP34" s="26"/>
      <c r="IQ34" s="24"/>
      <c r="IR34" s="24"/>
      <c r="IS34" s="24"/>
      <c r="IT34" s="24"/>
      <c r="IU34" s="24"/>
      <c r="IV34" s="24"/>
    </row>
    <row r="35" spans="1:256" s="3" customFormat="1" ht="34.5">
      <c r="A35" s="103"/>
      <c r="B35" s="95"/>
      <c r="C35" s="95"/>
      <c r="D35" s="30" t="s">
        <v>62</v>
      </c>
      <c r="E35" s="31" t="s">
        <v>36</v>
      </c>
      <c r="F35" s="31">
        <v>115</v>
      </c>
      <c r="G35" s="60">
        <v>12</v>
      </c>
      <c r="H35" s="61">
        <v>29</v>
      </c>
      <c r="I35" s="60">
        <v>14</v>
      </c>
      <c r="J35" s="82">
        <v>27</v>
      </c>
      <c r="K35" s="96"/>
      <c r="L35" s="87"/>
      <c r="M35" s="24"/>
      <c r="N35" s="25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  <c r="IP35" s="26"/>
      <c r="IQ35" s="24"/>
      <c r="IR35" s="24"/>
      <c r="IS35" s="24"/>
      <c r="IT35" s="24"/>
      <c r="IU35" s="24"/>
      <c r="IV35" s="24"/>
    </row>
    <row r="36" spans="1:256" s="3" customFormat="1" ht="35.25" thickBot="1">
      <c r="A36" s="103"/>
      <c r="B36" s="95"/>
      <c r="C36" s="95"/>
      <c r="D36" s="57" t="s">
        <v>63</v>
      </c>
      <c r="E36" s="52" t="s">
        <v>36</v>
      </c>
      <c r="F36" s="52">
        <v>116</v>
      </c>
      <c r="G36" s="70">
        <v>10</v>
      </c>
      <c r="H36" s="71">
        <v>31</v>
      </c>
      <c r="I36" s="70">
        <v>8</v>
      </c>
      <c r="J36" s="84">
        <v>33</v>
      </c>
      <c r="K36" s="96"/>
      <c r="L36" s="87"/>
      <c r="M36" s="24"/>
      <c r="N36" s="25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4"/>
      <c r="IR36" s="24"/>
      <c r="IS36" s="24"/>
      <c r="IT36" s="24"/>
      <c r="IU36" s="24"/>
      <c r="IV36" s="24"/>
    </row>
    <row r="37" spans="1:256" s="3" customFormat="1" ht="34.5">
      <c r="A37" s="105">
        <v>5</v>
      </c>
      <c r="B37" s="91" t="s">
        <v>92</v>
      </c>
      <c r="C37" s="91" t="s">
        <v>93</v>
      </c>
      <c r="D37" s="28" t="s">
        <v>94</v>
      </c>
      <c r="E37" s="29">
        <v>65</v>
      </c>
      <c r="F37" s="29">
        <v>76</v>
      </c>
      <c r="G37" s="58">
        <v>5</v>
      </c>
      <c r="H37" s="59">
        <v>36</v>
      </c>
      <c r="I37" s="58">
        <v>3</v>
      </c>
      <c r="J37" s="81">
        <v>40</v>
      </c>
      <c r="K37" s="96">
        <f>SUM(H37+H38+H39+H40+J37+J38+J39+J40)</f>
        <v>254</v>
      </c>
      <c r="L37" s="87" t="e">
        <f>#REF!+#REF!</f>
        <v>#REF!</v>
      </c>
      <c r="M37" s="24"/>
      <c r="N37" s="25"/>
      <c r="O37" s="24" t="e">
        <f>IF(#REF!=1,25,0)</f>
        <v>#REF!</v>
      </c>
      <c r="P37" s="24" t="e">
        <f>IF(#REF!=2,22,0)</f>
        <v>#REF!</v>
      </c>
      <c r="Q37" s="24" t="e">
        <f>IF(#REF!=3,20,0)</f>
        <v>#REF!</v>
      </c>
      <c r="R37" s="24" t="e">
        <f>IF(#REF!=4,18,0)</f>
        <v>#REF!</v>
      </c>
      <c r="S37" s="24" t="e">
        <f>IF(#REF!=5,16,0)</f>
        <v>#REF!</v>
      </c>
      <c r="T37" s="24" t="e">
        <f>IF(#REF!=6,15,0)</f>
        <v>#REF!</v>
      </c>
      <c r="U37" s="24" t="e">
        <f>IF(#REF!=7,14,0)</f>
        <v>#REF!</v>
      </c>
      <c r="V37" s="24" t="e">
        <f>IF(#REF!=8,13,0)</f>
        <v>#REF!</v>
      </c>
      <c r="W37" s="24" t="e">
        <f>IF(#REF!=9,12,0)</f>
        <v>#REF!</v>
      </c>
      <c r="X37" s="24" t="e">
        <f>IF(#REF!=10,11,0)</f>
        <v>#REF!</v>
      </c>
      <c r="Y37" s="24" t="e">
        <f>IF(#REF!=11,10,0)</f>
        <v>#REF!</v>
      </c>
      <c r="Z37" s="24" t="e">
        <f>IF(#REF!=12,9,0)</f>
        <v>#REF!</v>
      </c>
      <c r="AA37" s="24" t="e">
        <f>IF(#REF!=13,8,0)</f>
        <v>#REF!</v>
      </c>
      <c r="AB37" s="24" t="e">
        <f>IF(#REF!=14,7,0)</f>
        <v>#REF!</v>
      </c>
      <c r="AC37" s="24" t="e">
        <f>IF(#REF!=15,6,0)</f>
        <v>#REF!</v>
      </c>
      <c r="AD37" s="24" t="e">
        <f>IF(#REF!=16,5,0)</f>
        <v>#REF!</v>
      </c>
      <c r="AE37" s="24" t="e">
        <f>IF(#REF!=17,4,0)</f>
        <v>#REF!</v>
      </c>
      <c r="AF37" s="24" t="e">
        <f>IF(#REF!=18,3,0)</f>
        <v>#REF!</v>
      </c>
      <c r="AG37" s="24" t="e">
        <f>IF(#REF!=19,2,0)</f>
        <v>#REF!</v>
      </c>
      <c r="AH37" s="24" t="e">
        <f>IF(#REF!=20,1,0)</f>
        <v>#REF!</v>
      </c>
      <c r="AI37" s="24" t="e">
        <f>IF(#REF!&gt;20,0,0)</f>
        <v>#REF!</v>
      </c>
      <c r="AJ37" s="24" t="e">
        <f>IF(#REF!="сх",0,0)</f>
        <v>#REF!</v>
      </c>
      <c r="AK37" s="24" t="e">
        <f>SUM(O37:AI37)</f>
        <v>#REF!</v>
      </c>
      <c r="AL37" s="24" t="e">
        <f>IF(#REF!=1,25,0)</f>
        <v>#REF!</v>
      </c>
      <c r="AM37" s="24" t="e">
        <f>IF(#REF!=2,22,0)</f>
        <v>#REF!</v>
      </c>
      <c r="AN37" s="24" t="e">
        <f>IF(#REF!=3,20,0)</f>
        <v>#REF!</v>
      </c>
      <c r="AO37" s="24" t="e">
        <f>IF(#REF!=4,18,0)</f>
        <v>#REF!</v>
      </c>
      <c r="AP37" s="24" t="e">
        <f>IF(#REF!=5,16,0)</f>
        <v>#REF!</v>
      </c>
      <c r="AQ37" s="24" t="e">
        <f>IF(#REF!=6,15,0)</f>
        <v>#REF!</v>
      </c>
      <c r="AR37" s="24" t="e">
        <f>IF(#REF!=7,14,0)</f>
        <v>#REF!</v>
      </c>
      <c r="AS37" s="24" t="e">
        <f>IF(#REF!=8,13,0)</f>
        <v>#REF!</v>
      </c>
      <c r="AT37" s="24" t="e">
        <f>IF(#REF!=9,12,0)</f>
        <v>#REF!</v>
      </c>
      <c r="AU37" s="24" t="e">
        <f>IF(#REF!=10,11,0)</f>
        <v>#REF!</v>
      </c>
      <c r="AV37" s="24" t="e">
        <f>IF(#REF!=11,10,0)</f>
        <v>#REF!</v>
      </c>
      <c r="AW37" s="24" t="e">
        <f>IF(#REF!=12,9,0)</f>
        <v>#REF!</v>
      </c>
      <c r="AX37" s="24" t="e">
        <f>IF(#REF!=13,8,0)</f>
        <v>#REF!</v>
      </c>
      <c r="AY37" s="24" t="e">
        <f>IF(#REF!=14,7,0)</f>
        <v>#REF!</v>
      </c>
      <c r="AZ37" s="24" t="e">
        <f>IF(#REF!=15,6,0)</f>
        <v>#REF!</v>
      </c>
      <c r="BA37" s="24" t="e">
        <f>IF(#REF!=16,5,0)</f>
        <v>#REF!</v>
      </c>
      <c r="BB37" s="24" t="e">
        <f>IF(#REF!=17,4,0)</f>
        <v>#REF!</v>
      </c>
      <c r="BC37" s="24" t="e">
        <f>IF(#REF!=18,3,0)</f>
        <v>#REF!</v>
      </c>
      <c r="BD37" s="24" t="e">
        <f>IF(#REF!=19,2,0)</f>
        <v>#REF!</v>
      </c>
      <c r="BE37" s="24" t="e">
        <f>IF(#REF!=20,1,0)</f>
        <v>#REF!</v>
      </c>
      <c r="BF37" s="24" t="e">
        <f>IF(#REF!&gt;20,0,0)</f>
        <v>#REF!</v>
      </c>
      <c r="BG37" s="24" t="e">
        <f>IF(#REF!="сх",0,0)</f>
        <v>#REF!</v>
      </c>
      <c r="BH37" s="24" t="e">
        <f>SUM(AL37:BF37)</f>
        <v>#REF!</v>
      </c>
      <c r="BI37" s="24" t="e">
        <f>IF(#REF!=1,45,0)</f>
        <v>#REF!</v>
      </c>
      <c r="BJ37" s="24" t="e">
        <f>IF(#REF!=2,42,0)</f>
        <v>#REF!</v>
      </c>
      <c r="BK37" s="24" t="e">
        <f>IF(#REF!=3,40,0)</f>
        <v>#REF!</v>
      </c>
      <c r="BL37" s="24" t="e">
        <f>IF(#REF!=4,38,0)</f>
        <v>#REF!</v>
      </c>
      <c r="BM37" s="24" t="e">
        <f>IF(#REF!=5,36,0)</f>
        <v>#REF!</v>
      </c>
      <c r="BN37" s="24" t="e">
        <f>IF(#REF!=6,35,0)</f>
        <v>#REF!</v>
      </c>
      <c r="BO37" s="24" t="e">
        <f>IF(#REF!=7,34,0)</f>
        <v>#REF!</v>
      </c>
      <c r="BP37" s="24" t="e">
        <f>IF(#REF!=8,33,0)</f>
        <v>#REF!</v>
      </c>
      <c r="BQ37" s="24" t="e">
        <f>IF(#REF!=9,32,0)</f>
        <v>#REF!</v>
      </c>
      <c r="BR37" s="24" t="e">
        <f>IF(#REF!=10,31,0)</f>
        <v>#REF!</v>
      </c>
      <c r="BS37" s="24" t="e">
        <f>IF(#REF!=11,30,0)</f>
        <v>#REF!</v>
      </c>
      <c r="BT37" s="24" t="e">
        <f>IF(#REF!=12,29,0)</f>
        <v>#REF!</v>
      </c>
      <c r="BU37" s="24" t="e">
        <f>IF(#REF!=13,28,0)</f>
        <v>#REF!</v>
      </c>
      <c r="BV37" s="24" t="e">
        <f>IF(#REF!=14,27,0)</f>
        <v>#REF!</v>
      </c>
      <c r="BW37" s="24" t="e">
        <f>IF(#REF!=15,26,0)</f>
        <v>#REF!</v>
      </c>
      <c r="BX37" s="24" t="e">
        <f>IF(#REF!=16,25,0)</f>
        <v>#REF!</v>
      </c>
      <c r="BY37" s="24" t="e">
        <f>IF(#REF!=17,24,0)</f>
        <v>#REF!</v>
      </c>
      <c r="BZ37" s="24" t="e">
        <f>IF(#REF!=18,23,0)</f>
        <v>#REF!</v>
      </c>
      <c r="CA37" s="24" t="e">
        <f>IF(#REF!=19,22,0)</f>
        <v>#REF!</v>
      </c>
      <c r="CB37" s="24" t="e">
        <f>IF(#REF!=20,21,0)</f>
        <v>#REF!</v>
      </c>
      <c r="CC37" s="24" t="e">
        <f>IF(#REF!=21,20,0)</f>
        <v>#REF!</v>
      </c>
      <c r="CD37" s="24" t="e">
        <f>IF(#REF!=22,19,0)</f>
        <v>#REF!</v>
      </c>
      <c r="CE37" s="24" t="e">
        <f>IF(#REF!=23,18,0)</f>
        <v>#REF!</v>
      </c>
      <c r="CF37" s="24" t="e">
        <f>IF(#REF!=24,17,0)</f>
        <v>#REF!</v>
      </c>
      <c r="CG37" s="24" t="e">
        <f>IF(#REF!=25,16,0)</f>
        <v>#REF!</v>
      </c>
      <c r="CH37" s="24" t="e">
        <f>IF(#REF!=26,15,0)</f>
        <v>#REF!</v>
      </c>
      <c r="CI37" s="24" t="e">
        <f>IF(#REF!=27,14,0)</f>
        <v>#REF!</v>
      </c>
      <c r="CJ37" s="24" t="e">
        <f>IF(#REF!=28,13,0)</f>
        <v>#REF!</v>
      </c>
      <c r="CK37" s="24" t="e">
        <f>IF(#REF!=29,12,0)</f>
        <v>#REF!</v>
      </c>
      <c r="CL37" s="24" t="e">
        <f>IF(#REF!=30,11,0)</f>
        <v>#REF!</v>
      </c>
      <c r="CM37" s="24" t="e">
        <f>IF(#REF!=31,10,0)</f>
        <v>#REF!</v>
      </c>
      <c r="CN37" s="24" t="e">
        <f>IF(#REF!=32,9,0)</f>
        <v>#REF!</v>
      </c>
      <c r="CO37" s="24" t="e">
        <f>IF(#REF!=33,8,0)</f>
        <v>#REF!</v>
      </c>
      <c r="CP37" s="24" t="e">
        <f>IF(#REF!=34,7,0)</f>
        <v>#REF!</v>
      </c>
      <c r="CQ37" s="24" t="e">
        <f>IF(#REF!=35,6,0)</f>
        <v>#REF!</v>
      </c>
      <c r="CR37" s="24" t="e">
        <f>IF(#REF!=36,5,0)</f>
        <v>#REF!</v>
      </c>
      <c r="CS37" s="24" t="e">
        <f>IF(#REF!=37,4,0)</f>
        <v>#REF!</v>
      </c>
      <c r="CT37" s="24" t="e">
        <f>IF(#REF!=38,3,0)</f>
        <v>#REF!</v>
      </c>
      <c r="CU37" s="24" t="e">
        <f>IF(#REF!=39,2,0)</f>
        <v>#REF!</v>
      </c>
      <c r="CV37" s="24" t="e">
        <f>IF(#REF!=40,1,0)</f>
        <v>#REF!</v>
      </c>
      <c r="CW37" s="24" t="e">
        <f>IF(#REF!&gt;20,0,0)</f>
        <v>#REF!</v>
      </c>
      <c r="CX37" s="24" t="e">
        <f>IF(#REF!="сх",0,0)</f>
        <v>#REF!</v>
      </c>
      <c r="CY37" s="24" t="e">
        <f>SUM(BI37:CX37)</f>
        <v>#REF!</v>
      </c>
      <c r="CZ37" s="24" t="e">
        <f>IF(#REF!=1,45,0)</f>
        <v>#REF!</v>
      </c>
      <c r="DA37" s="24" t="e">
        <f>IF(#REF!=2,42,0)</f>
        <v>#REF!</v>
      </c>
      <c r="DB37" s="24" t="e">
        <f>IF(#REF!=3,40,0)</f>
        <v>#REF!</v>
      </c>
      <c r="DC37" s="24" t="e">
        <f>IF(#REF!=4,38,0)</f>
        <v>#REF!</v>
      </c>
      <c r="DD37" s="24" t="e">
        <f>IF(#REF!=5,36,0)</f>
        <v>#REF!</v>
      </c>
      <c r="DE37" s="24" t="e">
        <f>IF(#REF!=6,35,0)</f>
        <v>#REF!</v>
      </c>
      <c r="DF37" s="24" t="e">
        <f>IF(#REF!=7,34,0)</f>
        <v>#REF!</v>
      </c>
      <c r="DG37" s="24" t="e">
        <f>IF(#REF!=8,33,0)</f>
        <v>#REF!</v>
      </c>
      <c r="DH37" s="24" t="e">
        <f>IF(#REF!=9,32,0)</f>
        <v>#REF!</v>
      </c>
      <c r="DI37" s="24" t="e">
        <f>IF(#REF!=10,31,0)</f>
        <v>#REF!</v>
      </c>
      <c r="DJ37" s="24" t="e">
        <f>IF(#REF!=11,30,0)</f>
        <v>#REF!</v>
      </c>
      <c r="DK37" s="24" t="e">
        <f>IF(#REF!=12,29,0)</f>
        <v>#REF!</v>
      </c>
      <c r="DL37" s="24" t="e">
        <f>IF(#REF!=13,28,0)</f>
        <v>#REF!</v>
      </c>
      <c r="DM37" s="24" t="e">
        <f>IF(#REF!=14,27,0)</f>
        <v>#REF!</v>
      </c>
      <c r="DN37" s="24" t="e">
        <f>IF(#REF!=15,26,0)</f>
        <v>#REF!</v>
      </c>
      <c r="DO37" s="24" t="e">
        <f>IF(#REF!=16,25,0)</f>
        <v>#REF!</v>
      </c>
      <c r="DP37" s="24" t="e">
        <f>IF(#REF!=17,24,0)</f>
        <v>#REF!</v>
      </c>
      <c r="DQ37" s="24" t="e">
        <f>IF(#REF!=18,23,0)</f>
        <v>#REF!</v>
      </c>
      <c r="DR37" s="24" t="e">
        <f>IF(#REF!=19,22,0)</f>
        <v>#REF!</v>
      </c>
      <c r="DS37" s="24" t="e">
        <f>IF(#REF!=20,21,0)</f>
        <v>#REF!</v>
      </c>
      <c r="DT37" s="24" t="e">
        <f>IF(#REF!=21,20,0)</f>
        <v>#REF!</v>
      </c>
      <c r="DU37" s="24" t="e">
        <f>IF(#REF!=22,19,0)</f>
        <v>#REF!</v>
      </c>
      <c r="DV37" s="24" t="e">
        <f>IF(#REF!=23,18,0)</f>
        <v>#REF!</v>
      </c>
      <c r="DW37" s="24" t="e">
        <f>IF(#REF!=24,17,0)</f>
        <v>#REF!</v>
      </c>
      <c r="DX37" s="24" t="e">
        <f>IF(#REF!=25,16,0)</f>
        <v>#REF!</v>
      </c>
      <c r="DY37" s="24" t="e">
        <f>IF(#REF!=26,15,0)</f>
        <v>#REF!</v>
      </c>
      <c r="DZ37" s="24" t="e">
        <f>IF(#REF!=27,14,0)</f>
        <v>#REF!</v>
      </c>
      <c r="EA37" s="24" t="e">
        <f>IF(#REF!=28,13,0)</f>
        <v>#REF!</v>
      </c>
      <c r="EB37" s="24" t="e">
        <f>IF(#REF!=29,12,0)</f>
        <v>#REF!</v>
      </c>
      <c r="EC37" s="24" t="e">
        <f>IF(#REF!=30,11,0)</f>
        <v>#REF!</v>
      </c>
      <c r="ED37" s="24" t="e">
        <f>IF(#REF!=31,10,0)</f>
        <v>#REF!</v>
      </c>
      <c r="EE37" s="24" t="e">
        <f>IF(#REF!=32,9,0)</f>
        <v>#REF!</v>
      </c>
      <c r="EF37" s="24" t="e">
        <f>IF(#REF!=33,8,0)</f>
        <v>#REF!</v>
      </c>
      <c r="EG37" s="24" t="e">
        <f>IF(#REF!=34,7,0)</f>
        <v>#REF!</v>
      </c>
      <c r="EH37" s="24" t="e">
        <f>IF(#REF!=35,6,0)</f>
        <v>#REF!</v>
      </c>
      <c r="EI37" s="24" t="e">
        <f>IF(#REF!=36,5,0)</f>
        <v>#REF!</v>
      </c>
      <c r="EJ37" s="24" t="e">
        <f>IF(#REF!=37,4,0)</f>
        <v>#REF!</v>
      </c>
      <c r="EK37" s="24" t="e">
        <f>IF(#REF!=38,3,0)</f>
        <v>#REF!</v>
      </c>
      <c r="EL37" s="24" t="e">
        <f>IF(#REF!=39,2,0)</f>
        <v>#REF!</v>
      </c>
      <c r="EM37" s="24" t="e">
        <f>IF(#REF!=40,1,0)</f>
        <v>#REF!</v>
      </c>
      <c r="EN37" s="24" t="e">
        <f>IF(#REF!&gt;20,0,0)</f>
        <v>#REF!</v>
      </c>
      <c r="EO37" s="24" t="e">
        <f>IF(#REF!="сх",0,0)</f>
        <v>#REF!</v>
      </c>
      <c r="EP37" s="24" t="e">
        <f>SUM(CZ37:EO37)</f>
        <v>#REF!</v>
      </c>
      <c r="EQ37" s="24"/>
      <c r="ER37" s="24" t="e">
        <f>IF(#REF!="сх","ноль",IF(#REF!&gt;0,#REF!,"Ноль"))</f>
        <v>#REF!</v>
      </c>
      <c r="ES37" s="24" t="e">
        <f>IF(#REF!="сх","ноль",IF(#REF!&gt;0,#REF!,"Ноль"))</f>
        <v>#REF!</v>
      </c>
      <c r="ET37" s="24"/>
      <c r="EU37" s="24" t="e">
        <f>MIN(ER37,ES37)</f>
        <v>#REF!</v>
      </c>
      <c r="EV37" s="24" t="e">
        <f>IF(K37=#REF!,IF(#REF!&lt;#REF!,#REF!,EZ37),#REF!)</f>
        <v>#REF!</v>
      </c>
      <c r="EW37" s="24" t="e">
        <f>IF(K37=#REF!,IF(#REF!&lt;#REF!,0,1))</f>
        <v>#REF!</v>
      </c>
      <c r="EX37" s="24" t="e">
        <f>IF(AND(EU37&gt;=21,EU37&lt;&gt;0),EU37,IF(K37&lt;#REF!,"СТОП",EV37+EW37))</f>
        <v>#REF!</v>
      </c>
      <c r="EY37" s="24"/>
      <c r="EZ37" s="24">
        <v>15</v>
      </c>
      <c r="FA37" s="24">
        <v>16</v>
      </c>
      <c r="FB37" s="24"/>
      <c r="FC37" s="26" t="e">
        <f>IF(#REF!=1,25,0)</f>
        <v>#REF!</v>
      </c>
      <c r="FD37" s="26" t="e">
        <f>IF(#REF!=2,22,0)</f>
        <v>#REF!</v>
      </c>
      <c r="FE37" s="26" t="e">
        <f>IF(#REF!=3,20,0)</f>
        <v>#REF!</v>
      </c>
      <c r="FF37" s="26" t="e">
        <f>IF(#REF!=4,18,0)</f>
        <v>#REF!</v>
      </c>
      <c r="FG37" s="26" t="e">
        <f>IF(#REF!=5,16,0)</f>
        <v>#REF!</v>
      </c>
      <c r="FH37" s="26" t="e">
        <f>IF(#REF!=6,15,0)</f>
        <v>#REF!</v>
      </c>
      <c r="FI37" s="26" t="e">
        <f>IF(#REF!=7,14,0)</f>
        <v>#REF!</v>
      </c>
      <c r="FJ37" s="26" t="e">
        <f>IF(#REF!=8,13,0)</f>
        <v>#REF!</v>
      </c>
      <c r="FK37" s="26" t="e">
        <f>IF(#REF!=9,12,0)</f>
        <v>#REF!</v>
      </c>
      <c r="FL37" s="26" t="e">
        <f>IF(#REF!=10,11,0)</f>
        <v>#REF!</v>
      </c>
      <c r="FM37" s="26" t="e">
        <f>IF(#REF!=11,10,0)</f>
        <v>#REF!</v>
      </c>
      <c r="FN37" s="26" t="e">
        <f>IF(#REF!=12,9,0)</f>
        <v>#REF!</v>
      </c>
      <c r="FO37" s="26" t="e">
        <f>IF(#REF!=13,8,0)</f>
        <v>#REF!</v>
      </c>
      <c r="FP37" s="26" t="e">
        <f>IF(#REF!=14,7,0)</f>
        <v>#REF!</v>
      </c>
      <c r="FQ37" s="26" t="e">
        <f>IF(#REF!=15,6,0)</f>
        <v>#REF!</v>
      </c>
      <c r="FR37" s="26" t="e">
        <f>IF(#REF!=16,5,0)</f>
        <v>#REF!</v>
      </c>
      <c r="FS37" s="26" t="e">
        <f>IF(#REF!=17,4,0)</f>
        <v>#REF!</v>
      </c>
      <c r="FT37" s="26" t="e">
        <f>IF(#REF!=18,3,0)</f>
        <v>#REF!</v>
      </c>
      <c r="FU37" s="26" t="e">
        <f>IF(#REF!=19,2,0)</f>
        <v>#REF!</v>
      </c>
      <c r="FV37" s="26" t="e">
        <f>IF(#REF!=20,1,0)</f>
        <v>#REF!</v>
      </c>
      <c r="FW37" s="26" t="e">
        <f>IF(#REF!&gt;20,0,0)</f>
        <v>#REF!</v>
      </c>
      <c r="FX37" s="26" t="e">
        <f>IF(#REF!="сх",0,0)</f>
        <v>#REF!</v>
      </c>
      <c r="FY37" s="26" t="e">
        <f>SUM(FC37:FX37)</f>
        <v>#REF!</v>
      </c>
      <c r="FZ37" s="26" t="e">
        <f>IF(#REF!=1,25,0)</f>
        <v>#REF!</v>
      </c>
      <c r="GA37" s="26" t="e">
        <f>IF(#REF!=2,22,0)</f>
        <v>#REF!</v>
      </c>
      <c r="GB37" s="26" t="e">
        <f>IF(#REF!=3,20,0)</f>
        <v>#REF!</v>
      </c>
      <c r="GC37" s="26" t="e">
        <f>IF(#REF!=4,18,0)</f>
        <v>#REF!</v>
      </c>
      <c r="GD37" s="26" t="e">
        <f>IF(#REF!=5,16,0)</f>
        <v>#REF!</v>
      </c>
      <c r="GE37" s="26" t="e">
        <f>IF(#REF!=6,15,0)</f>
        <v>#REF!</v>
      </c>
      <c r="GF37" s="26" t="e">
        <f>IF(#REF!=7,14,0)</f>
        <v>#REF!</v>
      </c>
      <c r="GG37" s="26" t="e">
        <f>IF(#REF!=8,13,0)</f>
        <v>#REF!</v>
      </c>
      <c r="GH37" s="26" t="e">
        <f>IF(#REF!=9,12,0)</f>
        <v>#REF!</v>
      </c>
      <c r="GI37" s="26" t="e">
        <f>IF(#REF!=10,11,0)</f>
        <v>#REF!</v>
      </c>
      <c r="GJ37" s="26" t="e">
        <f>IF(#REF!=11,10,0)</f>
        <v>#REF!</v>
      </c>
      <c r="GK37" s="26" t="e">
        <f>IF(#REF!=12,9,0)</f>
        <v>#REF!</v>
      </c>
      <c r="GL37" s="26" t="e">
        <f>IF(#REF!=13,8,0)</f>
        <v>#REF!</v>
      </c>
      <c r="GM37" s="26" t="e">
        <f>IF(#REF!=14,7,0)</f>
        <v>#REF!</v>
      </c>
      <c r="GN37" s="26" t="e">
        <f>IF(#REF!=15,6,0)</f>
        <v>#REF!</v>
      </c>
      <c r="GO37" s="26" t="e">
        <f>IF(#REF!=16,5,0)</f>
        <v>#REF!</v>
      </c>
      <c r="GP37" s="26" t="e">
        <f>IF(#REF!=17,4,0)</f>
        <v>#REF!</v>
      </c>
      <c r="GQ37" s="26" t="e">
        <f>IF(#REF!=18,3,0)</f>
        <v>#REF!</v>
      </c>
      <c r="GR37" s="26" t="e">
        <f>IF(#REF!=19,2,0)</f>
        <v>#REF!</v>
      </c>
      <c r="GS37" s="26" t="e">
        <f>IF(#REF!=20,1,0)</f>
        <v>#REF!</v>
      </c>
      <c r="GT37" s="26" t="e">
        <f>IF(#REF!&gt;20,0,0)</f>
        <v>#REF!</v>
      </c>
      <c r="GU37" s="26" t="e">
        <f>IF(#REF!="сх",0,0)</f>
        <v>#REF!</v>
      </c>
      <c r="GV37" s="26" t="e">
        <f>SUM(FZ37:GU37)</f>
        <v>#REF!</v>
      </c>
      <c r="GW37" s="26" t="e">
        <f>IF(#REF!=1,100,0)</f>
        <v>#REF!</v>
      </c>
      <c r="GX37" s="26" t="e">
        <f>IF(#REF!=2,98,0)</f>
        <v>#REF!</v>
      </c>
      <c r="GY37" s="26" t="e">
        <f>IF(#REF!=3,95,0)</f>
        <v>#REF!</v>
      </c>
      <c r="GZ37" s="26" t="e">
        <f>IF(#REF!=4,93,0)</f>
        <v>#REF!</v>
      </c>
      <c r="HA37" s="26" t="e">
        <f>IF(#REF!=5,90,0)</f>
        <v>#REF!</v>
      </c>
      <c r="HB37" s="26" t="e">
        <f>IF(#REF!=6,88,0)</f>
        <v>#REF!</v>
      </c>
      <c r="HC37" s="26" t="e">
        <f>IF(#REF!=7,85,0)</f>
        <v>#REF!</v>
      </c>
      <c r="HD37" s="26" t="e">
        <f>IF(#REF!=8,83,0)</f>
        <v>#REF!</v>
      </c>
      <c r="HE37" s="26" t="e">
        <f>IF(#REF!=9,80,0)</f>
        <v>#REF!</v>
      </c>
      <c r="HF37" s="26" t="e">
        <f>IF(#REF!=10,78,0)</f>
        <v>#REF!</v>
      </c>
      <c r="HG37" s="26" t="e">
        <f>IF(#REF!=11,75,0)</f>
        <v>#REF!</v>
      </c>
      <c r="HH37" s="26" t="e">
        <f>IF(#REF!=12,73,0)</f>
        <v>#REF!</v>
      </c>
      <c r="HI37" s="26" t="e">
        <f>IF(#REF!=13,70,0)</f>
        <v>#REF!</v>
      </c>
      <c r="HJ37" s="26" t="e">
        <f>IF(#REF!=14,68,0)</f>
        <v>#REF!</v>
      </c>
      <c r="HK37" s="26" t="e">
        <f>IF(#REF!=15,65,0)</f>
        <v>#REF!</v>
      </c>
      <c r="HL37" s="26" t="e">
        <f>IF(#REF!=16,63,0)</f>
        <v>#REF!</v>
      </c>
      <c r="HM37" s="26" t="e">
        <f>IF(#REF!=17,60,0)</f>
        <v>#REF!</v>
      </c>
      <c r="HN37" s="26" t="e">
        <f>IF(#REF!=18,58,0)</f>
        <v>#REF!</v>
      </c>
      <c r="HO37" s="26" t="e">
        <f>IF(#REF!=19,55,0)</f>
        <v>#REF!</v>
      </c>
      <c r="HP37" s="26" t="e">
        <f>IF(#REF!=20,53,0)</f>
        <v>#REF!</v>
      </c>
      <c r="HQ37" s="26" t="e">
        <f>IF(#REF!&gt;20,0,0)</f>
        <v>#REF!</v>
      </c>
      <c r="HR37" s="26" t="e">
        <f>IF(#REF!="сх",0,0)</f>
        <v>#REF!</v>
      </c>
      <c r="HS37" s="26" t="e">
        <f>SUM(GW37:HR37)</f>
        <v>#REF!</v>
      </c>
      <c r="HT37" s="26" t="e">
        <f>IF(#REF!=1,100,0)</f>
        <v>#REF!</v>
      </c>
      <c r="HU37" s="26" t="e">
        <f>IF(#REF!=2,98,0)</f>
        <v>#REF!</v>
      </c>
      <c r="HV37" s="26" t="e">
        <f>IF(#REF!=3,95,0)</f>
        <v>#REF!</v>
      </c>
      <c r="HW37" s="26" t="e">
        <f>IF(#REF!=4,93,0)</f>
        <v>#REF!</v>
      </c>
      <c r="HX37" s="26" t="e">
        <f>IF(#REF!=5,90,0)</f>
        <v>#REF!</v>
      </c>
      <c r="HY37" s="26" t="e">
        <f>IF(#REF!=6,88,0)</f>
        <v>#REF!</v>
      </c>
      <c r="HZ37" s="26" t="e">
        <f>IF(#REF!=7,85,0)</f>
        <v>#REF!</v>
      </c>
      <c r="IA37" s="26" t="e">
        <f>IF(#REF!=8,83,0)</f>
        <v>#REF!</v>
      </c>
      <c r="IB37" s="26" t="e">
        <f>IF(#REF!=9,80,0)</f>
        <v>#REF!</v>
      </c>
      <c r="IC37" s="26" t="e">
        <f>IF(#REF!=10,78,0)</f>
        <v>#REF!</v>
      </c>
      <c r="ID37" s="26" t="e">
        <f>IF(#REF!=11,75,0)</f>
        <v>#REF!</v>
      </c>
      <c r="IE37" s="26" t="e">
        <f>IF(#REF!=12,73,0)</f>
        <v>#REF!</v>
      </c>
      <c r="IF37" s="26" t="e">
        <f>IF(#REF!=13,70,0)</f>
        <v>#REF!</v>
      </c>
      <c r="IG37" s="26" t="e">
        <f>IF(#REF!=14,68,0)</f>
        <v>#REF!</v>
      </c>
      <c r="IH37" s="26" t="e">
        <f>IF(#REF!=15,65,0)</f>
        <v>#REF!</v>
      </c>
      <c r="II37" s="26" t="e">
        <f>IF(#REF!=16,63,0)</f>
        <v>#REF!</v>
      </c>
      <c r="IJ37" s="26" t="e">
        <f>IF(#REF!=17,60,0)</f>
        <v>#REF!</v>
      </c>
      <c r="IK37" s="26" t="e">
        <f>IF(#REF!=18,58,0)</f>
        <v>#REF!</v>
      </c>
      <c r="IL37" s="26" t="e">
        <f>IF(#REF!=19,55,0)</f>
        <v>#REF!</v>
      </c>
      <c r="IM37" s="26" t="e">
        <f>IF(#REF!=20,53,0)</f>
        <v>#REF!</v>
      </c>
      <c r="IN37" s="26" t="e">
        <f>IF(#REF!&gt;20,0,0)</f>
        <v>#REF!</v>
      </c>
      <c r="IO37" s="26" t="e">
        <f>IF(#REF!="сх",0,0)</f>
        <v>#REF!</v>
      </c>
      <c r="IP37" s="26" t="e">
        <f>SUM(HT37:IO37)</f>
        <v>#REF!</v>
      </c>
      <c r="IQ37" s="24"/>
      <c r="IR37" s="24"/>
      <c r="IS37" s="24"/>
      <c r="IT37" s="24"/>
      <c r="IU37" s="24"/>
      <c r="IV37" s="24"/>
    </row>
    <row r="38" spans="1:256" s="3" customFormat="1" ht="34.5">
      <c r="A38" s="106"/>
      <c r="B38" s="92"/>
      <c r="C38" s="92"/>
      <c r="D38" s="30" t="s">
        <v>95</v>
      </c>
      <c r="E38" s="31">
        <v>65</v>
      </c>
      <c r="F38" s="31">
        <v>37</v>
      </c>
      <c r="G38" s="60">
        <v>9</v>
      </c>
      <c r="H38" s="61">
        <v>32</v>
      </c>
      <c r="I38" s="60">
        <v>9</v>
      </c>
      <c r="J38" s="82">
        <v>32</v>
      </c>
      <c r="K38" s="96"/>
      <c r="L38" s="87"/>
      <c r="M38" s="24"/>
      <c r="N38" s="25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4"/>
      <c r="IR38" s="24"/>
      <c r="IS38" s="24"/>
      <c r="IT38" s="24"/>
      <c r="IU38" s="24"/>
      <c r="IV38" s="24"/>
    </row>
    <row r="39" spans="1:256" s="3" customFormat="1" ht="34.5">
      <c r="A39" s="106"/>
      <c r="B39" s="92"/>
      <c r="C39" s="92"/>
      <c r="D39" s="30" t="s">
        <v>96</v>
      </c>
      <c r="E39" s="31" t="s">
        <v>54</v>
      </c>
      <c r="F39" s="31">
        <v>141</v>
      </c>
      <c r="G39" s="60">
        <v>9</v>
      </c>
      <c r="H39" s="61">
        <v>32</v>
      </c>
      <c r="I39" s="60">
        <v>9</v>
      </c>
      <c r="J39" s="82">
        <v>32</v>
      </c>
      <c r="K39" s="96"/>
      <c r="L39" s="87"/>
      <c r="M39" s="24"/>
      <c r="N39" s="25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  <c r="IM39" s="26"/>
      <c r="IN39" s="26"/>
      <c r="IO39" s="26"/>
      <c r="IP39" s="26"/>
      <c r="IQ39" s="24"/>
      <c r="IR39" s="24"/>
      <c r="IS39" s="24"/>
      <c r="IT39" s="24"/>
      <c r="IU39" s="24"/>
      <c r="IV39" s="24"/>
    </row>
    <row r="40" spans="1:256" s="3" customFormat="1" ht="35.25" thickBot="1">
      <c r="A40" s="111"/>
      <c r="B40" s="93"/>
      <c r="C40" s="93"/>
      <c r="D40" s="79" t="s">
        <v>97</v>
      </c>
      <c r="E40" s="80" t="s">
        <v>36</v>
      </c>
      <c r="F40" s="80">
        <v>759</v>
      </c>
      <c r="G40" s="62">
        <v>15</v>
      </c>
      <c r="H40" s="63">
        <v>26</v>
      </c>
      <c r="I40" s="62">
        <v>17</v>
      </c>
      <c r="J40" s="86">
        <v>24</v>
      </c>
      <c r="K40" s="104"/>
      <c r="L40" s="87"/>
      <c r="M40" s="24"/>
      <c r="N40" s="25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4"/>
      <c r="IR40" s="24"/>
      <c r="IS40" s="24"/>
      <c r="IT40" s="24"/>
      <c r="IU40" s="24"/>
      <c r="IV40" s="24"/>
    </row>
    <row r="41" spans="1:256" s="3" customFormat="1" ht="34.5">
      <c r="A41" s="102">
        <v>6</v>
      </c>
      <c r="B41" s="94" t="s">
        <v>49</v>
      </c>
      <c r="C41" s="88" t="s">
        <v>50</v>
      </c>
      <c r="D41" s="53" t="s">
        <v>51</v>
      </c>
      <c r="E41" s="55">
        <v>65</v>
      </c>
      <c r="F41" s="55">
        <v>111</v>
      </c>
      <c r="G41" s="58">
        <v>18</v>
      </c>
      <c r="H41" s="59">
        <v>23</v>
      </c>
      <c r="I41" s="64">
        <v>16</v>
      </c>
      <c r="J41" s="81">
        <v>25</v>
      </c>
      <c r="K41" s="96">
        <f>SUM(H41+H42+H43+H44+J41+J42+J43+J44)</f>
        <v>221</v>
      </c>
      <c r="L41" s="87" t="e">
        <f>#REF!+#REF!</f>
        <v>#REF!</v>
      </c>
      <c r="M41" s="24"/>
      <c r="N41" s="25"/>
      <c r="O41" s="24" t="e">
        <f>IF(#REF!=1,25,0)</f>
        <v>#REF!</v>
      </c>
      <c r="P41" s="24" t="e">
        <f>IF(#REF!=2,22,0)</f>
        <v>#REF!</v>
      </c>
      <c r="Q41" s="24" t="e">
        <f>IF(#REF!=3,20,0)</f>
        <v>#REF!</v>
      </c>
      <c r="R41" s="24" t="e">
        <f>IF(#REF!=4,18,0)</f>
        <v>#REF!</v>
      </c>
      <c r="S41" s="24" t="e">
        <f>IF(#REF!=5,16,0)</f>
        <v>#REF!</v>
      </c>
      <c r="T41" s="24" t="e">
        <f>IF(#REF!=6,15,0)</f>
        <v>#REF!</v>
      </c>
      <c r="U41" s="24" t="e">
        <f>IF(#REF!=7,14,0)</f>
        <v>#REF!</v>
      </c>
      <c r="V41" s="24" t="e">
        <f>IF(#REF!=8,13,0)</f>
        <v>#REF!</v>
      </c>
      <c r="W41" s="24" t="e">
        <f>IF(#REF!=9,12,0)</f>
        <v>#REF!</v>
      </c>
      <c r="X41" s="24" t="e">
        <f>IF(#REF!=10,11,0)</f>
        <v>#REF!</v>
      </c>
      <c r="Y41" s="24" t="e">
        <f>IF(#REF!=11,10,0)</f>
        <v>#REF!</v>
      </c>
      <c r="Z41" s="24" t="e">
        <f>IF(#REF!=12,9,0)</f>
        <v>#REF!</v>
      </c>
      <c r="AA41" s="24" t="e">
        <f>IF(#REF!=13,8,0)</f>
        <v>#REF!</v>
      </c>
      <c r="AB41" s="24" t="e">
        <f>IF(#REF!=14,7,0)</f>
        <v>#REF!</v>
      </c>
      <c r="AC41" s="24" t="e">
        <f>IF(#REF!=15,6,0)</f>
        <v>#REF!</v>
      </c>
      <c r="AD41" s="24" t="e">
        <f>IF(#REF!=16,5,0)</f>
        <v>#REF!</v>
      </c>
      <c r="AE41" s="24" t="e">
        <f>IF(#REF!=17,4,0)</f>
        <v>#REF!</v>
      </c>
      <c r="AF41" s="24" t="e">
        <f>IF(#REF!=18,3,0)</f>
        <v>#REF!</v>
      </c>
      <c r="AG41" s="24" t="e">
        <f>IF(#REF!=19,2,0)</f>
        <v>#REF!</v>
      </c>
      <c r="AH41" s="24" t="e">
        <f>IF(#REF!=20,1,0)</f>
        <v>#REF!</v>
      </c>
      <c r="AI41" s="24" t="e">
        <f>IF(#REF!&gt;20,0,0)</f>
        <v>#REF!</v>
      </c>
      <c r="AJ41" s="24" t="e">
        <f>IF(#REF!="сх",0,0)</f>
        <v>#REF!</v>
      </c>
      <c r="AK41" s="24" t="e">
        <f>SUM(O41:AI41)</f>
        <v>#REF!</v>
      </c>
      <c r="AL41" s="24" t="e">
        <f>IF(#REF!=1,25,0)</f>
        <v>#REF!</v>
      </c>
      <c r="AM41" s="24" t="e">
        <f>IF(#REF!=2,22,0)</f>
        <v>#REF!</v>
      </c>
      <c r="AN41" s="24" t="e">
        <f>IF(#REF!=3,20,0)</f>
        <v>#REF!</v>
      </c>
      <c r="AO41" s="24" t="e">
        <f>IF(#REF!=4,18,0)</f>
        <v>#REF!</v>
      </c>
      <c r="AP41" s="24" t="e">
        <f>IF(#REF!=5,16,0)</f>
        <v>#REF!</v>
      </c>
      <c r="AQ41" s="24" t="e">
        <f>IF(#REF!=6,15,0)</f>
        <v>#REF!</v>
      </c>
      <c r="AR41" s="24" t="e">
        <f>IF(#REF!=7,14,0)</f>
        <v>#REF!</v>
      </c>
      <c r="AS41" s="24" t="e">
        <f>IF(#REF!=8,13,0)</f>
        <v>#REF!</v>
      </c>
      <c r="AT41" s="24" t="e">
        <f>IF(#REF!=9,12,0)</f>
        <v>#REF!</v>
      </c>
      <c r="AU41" s="24" t="e">
        <f>IF(#REF!=10,11,0)</f>
        <v>#REF!</v>
      </c>
      <c r="AV41" s="24" t="e">
        <f>IF(#REF!=11,10,0)</f>
        <v>#REF!</v>
      </c>
      <c r="AW41" s="24" t="e">
        <f>IF(#REF!=12,9,0)</f>
        <v>#REF!</v>
      </c>
      <c r="AX41" s="24" t="e">
        <f>IF(#REF!=13,8,0)</f>
        <v>#REF!</v>
      </c>
      <c r="AY41" s="24" t="e">
        <f>IF(#REF!=14,7,0)</f>
        <v>#REF!</v>
      </c>
      <c r="AZ41" s="24" t="e">
        <f>IF(#REF!=15,6,0)</f>
        <v>#REF!</v>
      </c>
      <c r="BA41" s="24" t="e">
        <f>IF(#REF!=16,5,0)</f>
        <v>#REF!</v>
      </c>
      <c r="BB41" s="24" t="e">
        <f>IF(#REF!=17,4,0)</f>
        <v>#REF!</v>
      </c>
      <c r="BC41" s="24" t="e">
        <f>IF(#REF!=18,3,0)</f>
        <v>#REF!</v>
      </c>
      <c r="BD41" s="24" t="e">
        <f>IF(#REF!=19,2,0)</f>
        <v>#REF!</v>
      </c>
      <c r="BE41" s="24" t="e">
        <f>IF(#REF!=20,1,0)</f>
        <v>#REF!</v>
      </c>
      <c r="BF41" s="24" t="e">
        <f>IF(#REF!&gt;20,0,0)</f>
        <v>#REF!</v>
      </c>
      <c r="BG41" s="24" t="e">
        <f>IF(#REF!="сх",0,0)</f>
        <v>#REF!</v>
      </c>
      <c r="BH41" s="24" t="e">
        <f>SUM(AL41:BF41)</f>
        <v>#REF!</v>
      </c>
      <c r="BI41" s="24" t="e">
        <f>IF(#REF!=1,45,0)</f>
        <v>#REF!</v>
      </c>
      <c r="BJ41" s="24" t="e">
        <f>IF(#REF!=2,42,0)</f>
        <v>#REF!</v>
      </c>
      <c r="BK41" s="24" t="e">
        <f>IF(#REF!=3,40,0)</f>
        <v>#REF!</v>
      </c>
      <c r="BL41" s="24" t="e">
        <f>IF(#REF!=4,38,0)</f>
        <v>#REF!</v>
      </c>
      <c r="BM41" s="24" t="e">
        <f>IF(#REF!=5,36,0)</f>
        <v>#REF!</v>
      </c>
      <c r="BN41" s="24" t="e">
        <f>IF(#REF!=6,35,0)</f>
        <v>#REF!</v>
      </c>
      <c r="BO41" s="24" t="e">
        <f>IF(#REF!=7,34,0)</f>
        <v>#REF!</v>
      </c>
      <c r="BP41" s="24" t="e">
        <f>IF(#REF!=8,33,0)</f>
        <v>#REF!</v>
      </c>
      <c r="BQ41" s="24" t="e">
        <f>IF(#REF!=9,32,0)</f>
        <v>#REF!</v>
      </c>
      <c r="BR41" s="24" t="e">
        <f>IF(#REF!=10,31,0)</f>
        <v>#REF!</v>
      </c>
      <c r="BS41" s="24" t="e">
        <f>IF(#REF!=11,30,0)</f>
        <v>#REF!</v>
      </c>
      <c r="BT41" s="24" t="e">
        <f>IF(#REF!=12,29,0)</f>
        <v>#REF!</v>
      </c>
      <c r="BU41" s="24" t="e">
        <f>IF(#REF!=13,28,0)</f>
        <v>#REF!</v>
      </c>
      <c r="BV41" s="24" t="e">
        <f>IF(#REF!=14,27,0)</f>
        <v>#REF!</v>
      </c>
      <c r="BW41" s="24" t="e">
        <f>IF(#REF!=15,26,0)</f>
        <v>#REF!</v>
      </c>
      <c r="BX41" s="24" t="e">
        <f>IF(#REF!=16,25,0)</f>
        <v>#REF!</v>
      </c>
      <c r="BY41" s="24" t="e">
        <f>IF(#REF!=17,24,0)</f>
        <v>#REF!</v>
      </c>
      <c r="BZ41" s="24" t="e">
        <f>IF(#REF!=18,23,0)</f>
        <v>#REF!</v>
      </c>
      <c r="CA41" s="24" t="e">
        <f>IF(#REF!=19,22,0)</f>
        <v>#REF!</v>
      </c>
      <c r="CB41" s="24" t="e">
        <f>IF(#REF!=20,21,0)</f>
        <v>#REF!</v>
      </c>
      <c r="CC41" s="24" t="e">
        <f>IF(#REF!=21,20,0)</f>
        <v>#REF!</v>
      </c>
      <c r="CD41" s="24" t="e">
        <f>IF(#REF!=22,19,0)</f>
        <v>#REF!</v>
      </c>
      <c r="CE41" s="24" t="e">
        <f>IF(#REF!=23,18,0)</f>
        <v>#REF!</v>
      </c>
      <c r="CF41" s="24" t="e">
        <f>IF(#REF!=24,17,0)</f>
        <v>#REF!</v>
      </c>
      <c r="CG41" s="24" t="e">
        <f>IF(#REF!=25,16,0)</f>
        <v>#REF!</v>
      </c>
      <c r="CH41" s="24" t="e">
        <f>IF(#REF!=26,15,0)</f>
        <v>#REF!</v>
      </c>
      <c r="CI41" s="24" t="e">
        <f>IF(#REF!=27,14,0)</f>
        <v>#REF!</v>
      </c>
      <c r="CJ41" s="24" t="e">
        <f>IF(#REF!=28,13,0)</f>
        <v>#REF!</v>
      </c>
      <c r="CK41" s="24" t="e">
        <f>IF(#REF!=29,12,0)</f>
        <v>#REF!</v>
      </c>
      <c r="CL41" s="24" t="e">
        <f>IF(#REF!=30,11,0)</f>
        <v>#REF!</v>
      </c>
      <c r="CM41" s="24" t="e">
        <f>IF(#REF!=31,10,0)</f>
        <v>#REF!</v>
      </c>
      <c r="CN41" s="24" t="e">
        <f>IF(#REF!=32,9,0)</f>
        <v>#REF!</v>
      </c>
      <c r="CO41" s="24" t="e">
        <f>IF(#REF!=33,8,0)</f>
        <v>#REF!</v>
      </c>
      <c r="CP41" s="24" t="e">
        <f>IF(#REF!=34,7,0)</f>
        <v>#REF!</v>
      </c>
      <c r="CQ41" s="24" t="e">
        <f>IF(#REF!=35,6,0)</f>
        <v>#REF!</v>
      </c>
      <c r="CR41" s="24" t="e">
        <f>IF(#REF!=36,5,0)</f>
        <v>#REF!</v>
      </c>
      <c r="CS41" s="24" t="e">
        <f>IF(#REF!=37,4,0)</f>
        <v>#REF!</v>
      </c>
      <c r="CT41" s="24" t="e">
        <f>IF(#REF!=38,3,0)</f>
        <v>#REF!</v>
      </c>
      <c r="CU41" s="24" t="e">
        <f>IF(#REF!=39,2,0)</f>
        <v>#REF!</v>
      </c>
      <c r="CV41" s="24" t="e">
        <f>IF(#REF!=40,1,0)</f>
        <v>#REF!</v>
      </c>
      <c r="CW41" s="24" t="e">
        <f>IF(#REF!&gt;20,0,0)</f>
        <v>#REF!</v>
      </c>
      <c r="CX41" s="24" t="e">
        <f>IF(#REF!="сх",0,0)</f>
        <v>#REF!</v>
      </c>
      <c r="CY41" s="24" t="e">
        <f>SUM(BI41:CX41)</f>
        <v>#REF!</v>
      </c>
      <c r="CZ41" s="24" t="e">
        <f>IF(#REF!=1,45,0)</f>
        <v>#REF!</v>
      </c>
      <c r="DA41" s="24" t="e">
        <f>IF(#REF!=2,42,0)</f>
        <v>#REF!</v>
      </c>
      <c r="DB41" s="24" t="e">
        <f>IF(#REF!=3,40,0)</f>
        <v>#REF!</v>
      </c>
      <c r="DC41" s="24" t="e">
        <f>IF(#REF!=4,38,0)</f>
        <v>#REF!</v>
      </c>
      <c r="DD41" s="24" t="e">
        <f>IF(#REF!=5,36,0)</f>
        <v>#REF!</v>
      </c>
      <c r="DE41" s="24" t="e">
        <f>IF(#REF!=6,35,0)</f>
        <v>#REF!</v>
      </c>
      <c r="DF41" s="24" t="e">
        <f>IF(#REF!=7,34,0)</f>
        <v>#REF!</v>
      </c>
      <c r="DG41" s="24" t="e">
        <f>IF(#REF!=8,33,0)</f>
        <v>#REF!</v>
      </c>
      <c r="DH41" s="24" t="e">
        <f>IF(#REF!=9,32,0)</f>
        <v>#REF!</v>
      </c>
      <c r="DI41" s="24" t="e">
        <f>IF(#REF!=10,31,0)</f>
        <v>#REF!</v>
      </c>
      <c r="DJ41" s="24" t="e">
        <f>IF(#REF!=11,30,0)</f>
        <v>#REF!</v>
      </c>
      <c r="DK41" s="24" t="e">
        <f>IF(#REF!=12,29,0)</f>
        <v>#REF!</v>
      </c>
      <c r="DL41" s="24" t="e">
        <f>IF(#REF!=13,28,0)</f>
        <v>#REF!</v>
      </c>
      <c r="DM41" s="24" t="e">
        <f>IF(#REF!=14,27,0)</f>
        <v>#REF!</v>
      </c>
      <c r="DN41" s="24" t="e">
        <f>IF(#REF!=15,26,0)</f>
        <v>#REF!</v>
      </c>
      <c r="DO41" s="24" t="e">
        <f>IF(#REF!=16,25,0)</f>
        <v>#REF!</v>
      </c>
      <c r="DP41" s="24" t="e">
        <f>IF(#REF!=17,24,0)</f>
        <v>#REF!</v>
      </c>
      <c r="DQ41" s="24" t="e">
        <f>IF(#REF!=18,23,0)</f>
        <v>#REF!</v>
      </c>
      <c r="DR41" s="24" t="e">
        <f>IF(#REF!=19,22,0)</f>
        <v>#REF!</v>
      </c>
      <c r="DS41" s="24" t="e">
        <f>IF(#REF!=20,21,0)</f>
        <v>#REF!</v>
      </c>
      <c r="DT41" s="24" t="e">
        <f>IF(#REF!=21,20,0)</f>
        <v>#REF!</v>
      </c>
      <c r="DU41" s="24" t="e">
        <f>IF(#REF!=22,19,0)</f>
        <v>#REF!</v>
      </c>
      <c r="DV41" s="24" t="e">
        <f>IF(#REF!=23,18,0)</f>
        <v>#REF!</v>
      </c>
      <c r="DW41" s="24" t="e">
        <f>IF(#REF!=24,17,0)</f>
        <v>#REF!</v>
      </c>
      <c r="DX41" s="24" t="e">
        <f>IF(#REF!=25,16,0)</f>
        <v>#REF!</v>
      </c>
      <c r="DY41" s="24" t="e">
        <f>IF(#REF!=26,15,0)</f>
        <v>#REF!</v>
      </c>
      <c r="DZ41" s="24" t="e">
        <f>IF(#REF!=27,14,0)</f>
        <v>#REF!</v>
      </c>
      <c r="EA41" s="24" t="e">
        <f>IF(#REF!=28,13,0)</f>
        <v>#REF!</v>
      </c>
      <c r="EB41" s="24" t="e">
        <f>IF(#REF!=29,12,0)</f>
        <v>#REF!</v>
      </c>
      <c r="EC41" s="24" t="e">
        <f>IF(#REF!=30,11,0)</f>
        <v>#REF!</v>
      </c>
      <c r="ED41" s="24" t="e">
        <f>IF(#REF!=31,10,0)</f>
        <v>#REF!</v>
      </c>
      <c r="EE41" s="24" t="e">
        <f>IF(#REF!=32,9,0)</f>
        <v>#REF!</v>
      </c>
      <c r="EF41" s="24" t="e">
        <f>IF(#REF!=33,8,0)</f>
        <v>#REF!</v>
      </c>
      <c r="EG41" s="24" t="e">
        <f>IF(#REF!=34,7,0)</f>
        <v>#REF!</v>
      </c>
      <c r="EH41" s="24" t="e">
        <f>IF(#REF!=35,6,0)</f>
        <v>#REF!</v>
      </c>
      <c r="EI41" s="24" t="e">
        <f>IF(#REF!=36,5,0)</f>
        <v>#REF!</v>
      </c>
      <c r="EJ41" s="24" t="e">
        <f>IF(#REF!=37,4,0)</f>
        <v>#REF!</v>
      </c>
      <c r="EK41" s="24" t="e">
        <f>IF(#REF!=38,3,0)</f>
        <v>#REF!</v>
      </c>
      <c r="EL41" s="24" t="e">
        <f>IF(#REF!=39,2,0)</f>
        <v>#REF!</v>
      </c>
      <c r="EM41" s="24" t="e">
        <f>IF(#REF!=40,1,0)</f>
        <v>#REF!</v>
      </c>
      <c r="EN41" s="24" t="e">
        <f>IF(#REF!&gt;20,0,0)</f>
        <v>#REF!</v>
      </c>
      <c r="EO41" s="24" t="e">
        <f>IF(#REF!="сх",0,0)</f>
        <v>#REF!</v>
      </c>
      <c r="EP41" s="24" t="e">
        <f>SUM(CZ41:EO41)</f>
        <v>#REF!</v>
      </c>
      <c r="EQ41" s="24"/>
      <c r="ER41" s="24" t="e">
        <f>IF(#REF!="сх","ноль",IF(#REF!&gt;0,#REF!,"Ноль"))</f>
        <v>#REF!</v>
      </c>
      <c r="ES41" s="24" t="e">
        <f>IF(#REF!="сх","ноль",IF(#REF!&gt;0,#REF!,"Ноль"))</f>
        <v>#REF!</v>
      </c>
      <c r="ET41" s="24"/>
      <c r="EU41" s="24" t="e">
        <f>MIN(ER41,ES41)</f>
        <v>#REF!</v>
      </c>
      <c r="EV41" s="24" t="e">
        <f>IF(K41=#REF!,IF(#REF!&lt;#REF!,#REF!,EZ41),#REF!)</f>
        <v>#REF!</v>
      </c>
      <c r="EW41" s="24" t="e">
        <f>IF(K41=#REF!,IF(#REF!&lt;#REF!,0,1))</f>
        <v>#REF!</v>
      </c>
      <c r="EX41" s="24" t="e">
        <f>IF(AND(EU41&gt;=21,EU41&lt;&gt;0),EU41,IF(K41&lt;#REF!,"СТОП",EV41+EW41))</f>
        <v>#REF!</v>
      </c>
      <c r="EY41" s="24"/>
      <c r="EZ41" s="24">
        <v>15</v>
      </c>
      <c r="FA41" s="24">
        <v>16</v>
      </c>
      <c r="FB41" s="24"/>
      <c r="FC41" s="26" t="e">
        <f>IF(#REF!=1,25,0)</f>
        <v>#REF!</v>
      </c>
      <c r="FD41" s="26" t="e">
        <f>IF(#REF!=2,22,0)</f>
        <v>#REF!</v>
      </c>
      <c r="FE41" s="26" t="e">
        <f>IF(#REF!=3,20,0)</f>
        <v>#REF!</v>
      </c>
      <c r="FF41" s="26" t="e">
        <f>IF(#REF!=4,18,0)</f>
        <v>#REF!</v>
      </c>
      <c r="FG41" s="26" t="e">
        <f>IF(#REF!=5,16,0)</f>
        <v>#REF!</v>
      </c>
      <c r="FH41" s="26" t="e">
        <f>IF(#REF!=6,15,0)</f>
        <v>#REF!</v>
      </c>
      <c r="FI41" s="26" t="e">
        <f>IF(#REF!=7,14,0)</f>
        <v>#REF!</v>
      </c>
      <c r="FJ41" s="26" t="e">
        <f>IF(#REF!=8,13,0)</f>
        <v>#REF!</v>
      </c>
      <c r="FK41" s="26" t="e">
        <f>IF(#REF!=9,12,0)</f>
        <v>#REF!</v>
      </c>
      <c r="FL41" s="26" t="e">
        <f>IF(#REF!=10,11,0)</f>
        <v>#REF!</v>
      </c>
      <c r="FM41" s="26" t="e">
        <f>IF(#REF!=11,10,0)</f>
        <v>#REF!</v>
      </c>
      <c r="FN41" s="26" t="e">
        <f>IF(#REF!=12,9,0)</f>
        <v>#REF!</v>
      </c>
      <c r="FO41" s="26" t="e">
        <f>IF(#REF!=13,8,0)</f>
        <v>#REF!</v>
      </c>
      <c r="FP41" s="26" t="e">
        <f>IF(#REF!=14,7,0)</f>
        <v>#REF!</v>
      </c>
      <c r="FQ41" s="26" t="e">
        <f>IF(#REF!=15,6,0)</f>
        <v>#REF!</v>
      </c>
      <c r="FR41" s="26" t="e">
        <f>IF(#REF!=16,5,0)</f>
        <v>#REF!</v>
      </c>
      <c r="FS41" s="26" t="e">
        <f>IF(#REF!=17,4,0)</f>
        <v>#REF!</v>
      </c>
      <c r="FT41" s="26" t="e">
        <f>IF(#REF!=18,3,0)</f>
        <v>#REF!</v>
      </c>
      <c r="FU41" s="26" t="e">
        <f>IF(#REF!=19,2,0)</f>
        <v>#REF!</v>
      </c>
      <c r="FV41" s="26" t="e">
        <f>IF(#REF!=20,1,0)</f>
        <v>#REF!</v>
      </c>
      <c r="FW41" s="26" t="e">
        <f>IF(#REF!&gt;20,0,0)</f>
        <v>#REF!</v>
      </c>
      <c r="FX41" s="26" t="e">
        <f>IF(#REF!="сх",0,0)</f>
        <v>#REF!</v>
      </c>
      <c r="FY41" s="26" t="e">
        <f>SUM(FC41:FX41)</f>
        <v>#REF!</v>
      </c>
      <c r="FZ41" s="26" t="e">
        <f>IF(#REF!=1,25,0)</f>
        <v>#REF!</v>
      </c>
      <c r="GA41" s="26" t="e">
        <f>IF(#REF!=2,22,0)</f>
        <v>#REF!</v>
      </c>
      <c r="GB41" s="26" t="e">
        <f>IF(#REF!=3,20,0)</f>
        <v>#REF!</v>
      </c>
      <c r="GC41" s="26" t="e">
        <f>IF(#REF!=4,18,0)</f>
        <v>#REF!</v>
      </c>
      <c r="GD41" s="26" t="e">
        <f>IF(#REF!=5,16,0)</f>
        <v>#REF!</v>
      </c>
      <c r="GE41" s="26" t="e">
        <f>IF(#REF!=6,15,0)</f>
        <v>#REF!</v>
      </c>
      <c r="GF41" s="26" t="e">
        <f>IF(#REF!=7,14,0)</f>
        <v>#REF!</v>
      </c>
      <c r="GG41" s="26" t="e">
        <f>IF(#REF!=8,13,0)</f>
        <v>#REF!</v>
      </c>
      <c r="GH41" s="26" t="e">
        <f>IF(#REF!=9,12,0)</f>
        <v>#REF!</v>
      </c>
      <c r="GI41" s="26" t="e">
        <f>IF(#REF!=10,11,0)</f>
        <v>#REF!</v>
      </c>
      <c r="GJ41" s="26" t="e">
        <f>IF(#REF!=11,10,0)</f>
        <v>#REF!</v>
      </c>
      <c r="GK41" s="26" t="e">
        <f>IF(#REF!=12,9,0)</f>
        <v>#REF!</v>
      </c>
      <c r="GL41" s="26" t="e">
        <f>IF(#REF!=13,8,0)</f>
        <v>#REF!</v>
      </c>
      <c r="GM41" s="26" t="e">
        <f>IF(#REF!=14,7,0)</f>
        <v>#REF!</v>
      </c>
      <c r="GN41" s="26" t="e">
        <f>IF(#REF!=15,6,0)</f>
        <v>#REF!</v>
      </c>
      <c r="GO41" s="26" t="e">
        <f>IF(#REF!=16,5,0)</f>
        <v>#REF!</v>
      </c>
      <c r="GP41" s="26" t="e">
        <f>IF(#REF!=17,4,0)</f>
        <v>#REF!</v>
      </c>
      <c r="GQ41" s="26" t="e">
        <f>IF(#REF!=18,3,0)</f>
        <v>#REF!</v>
      </c>
      <c r="GR41" s="26" t="e">
        <f>IF(#REF!=19,2,0)</f>
        <v>#REF!</v>
      </c>
      <c r="GS41" s="26" t="e">
        <f>IF(#REF!=20,1,0)</f>
        <v>#REF!</v>
      </c>
      <c r="GT41" s="26" t="e">
        <f>IF(#REF!&gt;20,0,0)</f>
        <v>#REF!</v>
      </c>
      <c r="GU41" s="26" t="e">
        <f>IF(#REF!="сх",0,0)</f>
        <v>#REF!</v>
      </c>
      <c r="GV41" s="26" t="e">
        <f>SUM(FZ41:GU41)</f>
        <v>#REF!</v>
      </c>
      <c r="GW41" s="26" t="e">
        <f>IF(#REF!=1,100,0)</f>
        <v>#REF!</v>
      </c>
      <c r="GX41" s="26" t="e">
        <f>IF(#REF!=2,98,0)</f>
        <v>#REF!</v>
      </c>
      <c r="GY41" s="26" t="e">
        <f>IF(#REF!=3,95,0)</f>
        <v>#REF!</v>
      </c>
      <c r="GZ41" s="26" t="e">
        <f>IF(#REF!=4,93,0)</f>
        <v>#REF!</v>
      </c>
      <c r="HA41" s="26" t="e">
        <f>IF(#REF!=5,90,0)</f>
        <v>#REF!</v>
      </c>
      <c r="HB41" s="26" t="e">
        <f>IF(#REF!=6,88,0)</f>
        <v>#REF!</v>
      </c>
      <c r="HC41" s="26" t="e">
        <f>IF(#REF!=7,85,0)</f>
        <v>#REF!</v>
      </c>
      <c r="HD41" s="26" t="e">
        <f>IF(#REF!=8,83,0)</f>
        <v>#REF!</v>
      </c>
      <c r="HE41" s="26" t="e">
        <f>IF(#REF!=9,80,0)</f>
        <v>#REF!</v>
      </c>
      <c r="HF41" s="26" t="e">
        <f>IF(#REF!=10,78,0)</f>
        <v>#REF!</v>
      </c>
      <c r="HG41" s="26" t="e">
        <f>IF(#REF!=11,75,0)</f>
        <v>#REF!</v>
      </c>
      <c r="HH41" s="26" t="e">
        <f>IF(#REF!=12,73,0)</f>
        <v>#REF!</v>
      </c>
      <c r="HI41" s="26" t="e">
        <f>IF(#REF!=13,70,0)</f>
        <v>#REF!</v>
      </c>
      <c r="HJ41" s="26" t="e">
        <f>IF(#REF!=14,68,0)</f>
        <v>#REF!</v>
      </c>
      <c r="HK41" s="26" t="e">
        <f>IF(#REF!=15,65,0)</f>
        <v>#REF!</v>
      </c>
      <c r="HL41" s="26" t="e">
        <f>IF(#REF!=16,63,0)</f>
        <v>#REF!</v>
      </c>
      <c r="HM41" s="26" t="e">
        <f>IF(#REF!=17,60,0)</f>
        <v>#REF!</v>
      </c>
      <c r="HN41" s="26" t="e">
        <f>IF(#REF!=18,58,0)</f>
        <v>#REF!</v>
      </c>
      <c r="HO41" s="26" t="e">
        <f>IF(#REF!=19,55,0)</f>
        <v>#REF!</v>
      </c>
      <c r="HP41" s="26" t="e">
        <f>IF(#REF!=20,53,0)</f>
        <v>#REF!</v>
      </c>
      <c r="HQ41" s="26" t="e">
        <f>IF(#REF!&gt;20,0,0)</f>
        <v>#REF!</v>
      </c>
      <c r="HR41" s="26" t="e">
        <f>IF(#REF!="сх",0,0)</f>
        <v>#REF!</v>
      </c>
      <c r="HS41" s="26" t="e">
        <f>SUM(GW41:HR41)</f>
        <v>#REF!</v>
      </c>
      <c r="HT41" s="26" t="e">
        <f>IF(#REF!=1,100,0)</f>
        <v>#REF!</v>
      </c>
      <c r="HU41" s="26" t="e">
        <f>IF(#REF!=2,98,0)</f>
        <v>#REF!</v>
      </c>
      <c r="HV41" s="26" t="e">
        <f>IF(#REF!=3,95,0)</f>
        <v>#REF!</v>
      </c>
      <c r="HW41" s="26" t="e">
        <f>IF(#REF!=4,93,0)</f>
        <v>#REF!</v>
      </c>
      <c r="HX41" s="26" t="e">
        <f>IF(#REF!=5,90,0)</f>
        <v>#REF!</v>
      </c>
      <c r="HY41" s="26" t="e">
        <f>IF(#REF!=6,88,0)</f>
        <v>#REF!</v>
      </c>
      <c r="HZ41" s="26" t="e">
        <f>IF(#REF!=7,85,0)</f>
        <v>#REF!</v>
      </c>
      <c r="IA41" s="26" t="e">
        <f>IF(#REF!=8,83,0)</f>
        <v>#REF!</v>
      </c>
      <c r="IB41" s="26" t="e">
        <f>IF(#REF!=9,80,0)</f>
        <v>#REF!</v>
      </c>
      <c r="IC41" s="26" t="e">
        <f>IF(#REF!=10,78,0)</f>
        <v>#REF!</v>
      </c>
      <c r="ID41" s="26" t="e">
        <f>IF(#REF!=11,75,0)</f>
        <v>#REF!</v>
      </c>
      <c r="IE41" s="26" t="e">
        <f>IF(#REF!=12,73,0)</f>
        <v>#REF!</v>
      </c>
      <c r="IF41" s="26" t="e">
        <f>IF(#REF!=13,70,0)</f>
        <v>#REF!</v>
      </c>
      <c r="IG41" s="26" t="e">
        <f>IF(#REF!=14,68,0)</f>
        <v>#REF!</v>
      </c>
      <c r="IH41" s="26" t="e">
        <f>IF(#REF!=15,65,0)</f>
        <v>#REF!</v>
      </c>
      <c r="II41" s="26" t="e">
        <f>IF(#REF!=16,63,0)</f>
        <v>#REF!</v>
      </c>
      <c r="IJ41" s="26" t="e">
        <f>IF(#REF!=17,60,0)</f>
        <v>#REF!</v>
      </c>
      <c r="IK41" s="26" t="e">
        <f>IF(#REF!=18,58,0)</f>
        <v>#REF!</v>
      </c>
      <c r="IL41" s="26" t="e">
        <f>IF(#REF!=19,55,0)</f>
        <v>#REF!</v>
      </c>
      <c r="IM41" s="26" t="e">
        <f>IF(#REF!=20,53,0)</f>
        <v>#REF!</v>
      </c>
      <c r="IN41" s="26" t="e">
        <f>IF(#REF!&gt;20,0,0)</f>
        <v>#REF!</v>
      </c>
      <c r="IO41" s="26" t="e">
        <f>IF(#REF!="сх",0,0)</f>
        <v>#REF!</v>
      </c>
      <c r="IP41" s="26" t="e">
        <f>SUM(HT41:IO41)</f>
        <v>#REF!</v>
      </c>
      <c r="IQ41" s="24"/>
      <c r="IR41" s="24"/>
      <c r="IS41" s="24"/>
      <c r="IT41" s="24"/>
      <c r="IU41" s="24"/>
      <c r="IV41" s="24"/>
    </row>
    <row r="42" spans="1:256" s="3" customFormat="1" ht="34.5">
      <c r="A42" s="103"/>
      <c r="B42" s="95"/>
      <c r="C42" s="89"/>
      <c r="D42" s="54" t="s">
        <v>52</v>
      </c>
      <c r="E42" s="56">
        <v>85</v>
      </c>
      <c r="F42" s="56">
        <v>1</v>
      </c>
      <c r="G42" s="65">
        <v>14</v>
      </c>
      <c r="H42" s="66">
        <v>27</v>
      </c>
      <c r="I42" s="67">
        <v>13</v>
      </c>
      <c r="J42" s="83">
        <v>28</v>
      </c>
      <c r="K42" s="96"/>
      <c r="L42" s="87"/>
      <c r="M42" s="24"/>
      <c r="N42" s="25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4"/>
      <c r="IR42" s="24"/>
      <c r="IS42" s="24"/>
      <c r="IT42" s="24"/>
      <c r="IU42" s="24"/>
      <c r="IV42" s="24"/>
    </row>
    <row r="43" spans="1:256" s="3" customFormat="1" ht="34.5">
      <c r="A43" s="103"/>
      <c r="B43" s="95"/>
      <c r="C43" s="89"/>
      <c r="D43" s="54" t="s">
        <v>53</v>
      </c>
      <c r="E43" s="56" t="s">
        <v>54</v>
      </c>
      <c r="F43" s="56">
        <v>58</v>
      </c>
      <c r="G43" s="65">
        <v>17</v>
      </c>
      <c r="H43" s="66">
        <v>24</v>
      </c>
      <c r="I43" s="67">
        <v>18</v>
      </c>
      <c r="J43" s="83">
        <v>23</v>
      </c>
      <c r="K43" s="96"/>
      <c r="L43" s="87"/>
      <c r="M43" s="24"/>
      <c r="N43" s="25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4"/>
      <c r="IR43" s="24"/>
      <c r="IS43" s="24"/>
      <c r="IT43" s="24"/>
      <c r="IU43" s="24"/>
      <c r="IV43" s="24"/>
    </row>
    <row r="44" spans="1:256" s="3" customFormat="1" ht="35.25" thickBot="1">
      <c r="A44" s="103"/>
      <c r="B44" s="95"/>
      <c r="C44" s="89"/>
      <c r="D44" s="54" t="s">
        <v>55</v>
      </c>
      <c r="E44" s="56" t="s">
        <v>36</v>
      </c>
      <c r="F44" s="56">
        <v>192</v>
      </c>
      <c r="G44" s="65">
        <v>6</v>
      </c>
      <c r="H44" s="66">
        <v>35</v>
      </c>
      <c r="I44" s="67">
        <v>5</v>
      </c>
      <c r="J44" s="83">
        <v>36</v>
      </c>
      <c r="K44" s="96"/>
      <c r="L44" s="87"/>
      <c r="M44" s="24"/>
      <c r="N44" s="25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4"/>
      <c r="IR44" s="24"/>
      <c r="IS44" s="24"/>
      <c r="IT44" s="24"/>
      <c r="IU44" s="24"/>
      <c r="IV44" s="24"/>
    </row>
    <row r="45" spans="1:256" s="3" customFormat="1" ht="34.5">
      <c r="A45" s="102">
        <v>7</v>
      </c>
      <c r="B45" s="94" t="s">
        <v>69</v>
      </c>
      <c r="C45" s="94" t="s">
        <v>70</v>
      </c>
      <c r="D45" s="42" t="s">
        <v>71</v>
      </c>
      <c r="E45" s="40">
        <v>65</v>
      </c>
      <c r="F45" s="40">
        <v>38</v>
      </c>
      <c r="G45" s="58">
        <v>19</v>
      </c>
      <c r="H45" s="59">
        <v>22</v>
      </c>
      <c r="I45" s="58">
        <v>19</v>
      </c>
      <c r="J45" s="81">
        <v>22</v>
      </c>
      <c r="K45" s="96">
        <f>SUM(H45+H46+H47+J45+J46+J47)</f>
        <v>149</v>
      </c>
      <c r="L45" s="87" t="e">
        <f>#REF!+#REF!</f>
        <v>#REF!</v>
      </c>
      <c r="M45" s="24"/>
      <c r="N45" s="25"/>
      <c r="O45" s="24" t="e">
        <f>IF(#REF!=1,25,0)</f>
        <v>#REF!</v>
      </c>
      <c r="P45" s="24" t="e">
        <f>IF(#REF!=2,22,0)</f>
        <v>#REF!</v>
      </c>
      <c r="Q45" s="24" t="e">
        <f>IF(#REF!=3,20,0)</f>
        <v>#REF!</v>
      </c>
      <c r="R45" s="24" t="e">
        <f>IF(#REF!=4,18,0)</f>
        <v>#REF!</v>
      </c>
      <c r="S45" s="24" t="e">
        <f>IF(#REF!=5,16,0)</f>
        <v>#REF!</v>
      </c>
      <c r="T45" s="24" t="e">
        <f>IF(#REF!=6,15,0)</f>
        <v>#REF!</v>
      </c>
      <c r="U45" s="24" t="e">
        <f>IF(#REF!=7,14,0)</f>
        <v>#REF!</v>
      </c>
      <c r="V45" s="24" t="e">
        <f>IF(#REF!=8,13,0)</f>
        <v>#REF!</v>
      </c>
      <c r="W45" s="24" t="e">
        <f>IF(#REF!=9,12,0)</f>
        <v>#REF!</v>
      </c>
      <c r="X45" s="24" t="e">
        <f>IF(#REF!=10,11,0)</f>
        <v>#REF!</v>
      </c>
      <c r="Y45" s="24" t="e">
        <f>IF(#REF!=11,10,0)</f>
        <v>#REF!</v>
      </c>
      <c r="Z45" s="24" t="e">
        <f>IF(#REF!=12,9,0)</f>
        <v>#REF!</v>
      </c>
      <c r="AA45" s="24" t="e">
        <f>IF(#REF!=13,8,0)</f>
        <v>#REF!</v>
      </c>
      <c r="AB45" s="24" t="e">
        <f>IF(#REF!=14,7,0)</f>
        <v>#REF!</v>
      </c>
      <c r="AC45" s="24" t="e">
        <f>IF(#REF!=15,6,0)</f>
        <v>#REF!</v>
      </c>
      <c r="AD45" s="24" t="e">
        <f>IF(#REF!=16,5,0)</f>
        <v>#REF!</v>
      </c>
      <c r="AE45" s="24" t="e">
        <f>IF(#REF!=17,4,0)</f>
        <v>#REF!</v>
      </c>
      <c r="AF45" s="24" t="e">
        <f>IF(#REF!=18,3,0)</f>
        <v>#REF!</v>
      </c>
      <c r="AG45" s="24" t="e">
        <f>IF(#REF!=19,2,0)</f>
        <v>#REF!</v>
      </c>
      <c r="AH45" s="24" t="e">
        <f>IF(#REF!=20,1,0)</f>
        <v>#REF!</v>
      </c>
      <c r="AI45" s="24" t="e">
        <f>IF(#REF!&gt;20,0,0)</f>
        <v>#REF!</v>
      </c>
      <c r="AJ45" s="24" t="e">
        <f>IF(#REF!="сх",0,0)</f>
        <v>#REF!</v>
      </c>
      <c r="AK45" s="24" t="e">
        <f>SUM(O45:AI45)</f>
        <v>#REF!</v>
      </c>
      <c r="AL45" s="24" t="e">
        <f>IF(#REF!=1,25,0)</f>
        <v>#REF!</v>
      </c>
      <c r="AM45" s="24" t="e">
        <f>IF(#REF!=2,22,0)</f>
        <v>#REF!</v>
      </c>
      <c r="AN45" s="24" t="e">
        <f>IF(#REF!=3,20,0)</f>
        <v>#REF!</v>
      </c>
      <c r="AO45" s="24" t="e">
        <f>IF(#REF!=4,18,0)</f>
        <v>#REF!</v>
      </c>
      <c r="AP45" s="24" t="e">
        <f>IF(#REF!=5,16,0)</f>
        <v>#REF!</v>
      </c>
      <c r="AQ45" s="24" t="e">
        <f>IF(#REF!=6,15,0)</f>
        <v>#REF!</v>
      </c>
      <c r="AR45" s="24" t="e">
        <f>IF(#REF!=7,14,0)</f>
        <v>#REF!</v>
      </c>
      <c r="AS45" s="24" t="e">
        <f>IF(#REF!=8,13,0)</f>
        <v>#REF!</v>
      </c>
      <c r="AT45" s="24" t="e">
        <f>IF(#REF!=9,12,0)</f>
        <v>#REF!</v>
      </c>
      <c r="AU45" s="24" t="e">
        <f>IF(#REF!=10,11,0)</f>
        <v>#REF!</v>
      </c>
      <c r="AV45" s="24" t="e">
        <f>IF(#REF!=11,10,0)</f>
        <v>#REF!</v>
      </c>
      <c r="AW45" s="24" t="e">
        <f>IF(#REF!=12,9,0)</f>
        <v>#REF!</v>
      </c>
      <c r="AX45" s="24" t="e">
        <f>IF(#REF!=13,8,0)</f>
        <v>#REF!</v>
      </c>
      <c r="AY45" s="24" t="e">
        <f>IF(#REF!=14,7,0)</f>
        <v>#REF!</v>
      </c>
      <c r="AZ45" s="24" t="e">
        <f>IF(#REF!=15,6,0)</f>
        <v>#REF!</v>
      </c>
      <c r="BA45" s="24" t="e">
        <f>IF(#REF!=16,5,0)</f>
        <v>#REF!</v>
      </c>
      <c r="BB45" s="24" t="e">
        <f>IF(#REF!=17,4,0)</f>
        <v>#REF!</v>
      </c>
      <c r="BC45" s="24" t="e">
        <f>IF(#REF!=18,3,0)</f>
        <v>#REF!</v>
      </c>
      <c r="BD45" s="24" t="e">
        <f>IF(#REF!=19,2,0)</f>
        <v>#REF!</v>
      </c>
      <c r="BE45" s="24" t="e">
        <f>IF(#REF!=20,1,0)</f>
        <v>#REF!</v>
      </c>
      <c r="BF45" s="24" t="e">
        <f>IF(#REF!&gt;20,0,0)</f>
        <v>#REF!</v>
      </c>
      <c r="BG45" s="24" t="e">
        <f>IF(#REF!="сх",0,0)</f>
        <v>#REF!</v>
      </c>
      <c r="BH45" s="24" t="e">
        <f>SUM(AL45:BF45)</f>
        <v>#REF!</v>
      </c>
      <c r="BI45" s="24" t="e">
        <f>IF(#REF!=1,45,0)</f>
        <v>#REF!</v>
      </c>
      <c r="BJ45" s="24" t="e">
        <f>IF(#REF!=2,42,0)</f>
        <v>#REF!</v>
      </c>
      <c r="BK45" s="24" t="e">
        <f>IF(#REF!=3,40,0)</f>
        <v>#REF!</v>
      </c>
      <c r="BL45" s="24" t="e">
        <f>IF(#REF!=4,38,0)</f>
        <v>#REF!</v>
      </c>
      <c r="BM45" s="24" t="e">
        <f>IF(#REF!=5,36,0)</f>
        <v>#REF!</v>
      </c>
      <c r="BN45" s="24" t="e">
        <f>IF(#REF!=6,35,0)</f>
        <v>#REF!</v>
      </c>
      <c r="BO45" s="24" t="e">
        <f>IF(#REF!=7,34,0)</f>
        <v>#REF!</v>
      </c>
      <c r="BP45" s="24" t="e">
        <f>IF(#REF!=8,33,0)</f>
        <v>#REF!</v>
      </c>
      <c r="BQ45" s="24" t="e">
        <f>IF(#REF!=9,32,0)</f>
        <v>#REF!</v>
      </c>
      <c r="BR45" s="24" t="e">
        <f>IF(#REF!=10,31,0)</f>
        <v>#REF!</v>
      </c>
      <c r="BS45" s="24" t="e">
        <f>IF(#REF!=11,30,0)</f>
        <v>#REF!</v>
      </c>
      <c r="BT45" s="24" t="e">
        <f>IF(#REF!=12,29,0)</f>
        <v>#REF!</v>
      </c>
      <c r="BU45" s="24" t="e">
        <f>IF(#REF!=13,28,0)</f>
        <v>#REF!</v>
      </c>
      <c r="BV45" s="24" t="e">
        <f>IF(#REF!=14,27,0)</f>
        <v>#REF!</v>
      </c>
      <c r="BW45" s="24" t="e">
        <f>IF(#REF!=15,26,0)</f>
        <v>#REF!</v>
      </c>
      <c r="BX45" s="24" t="e">
        <f>IF(#REF!=16,25,0)</f>
        <v>#REF!</v>
      </c>
      <c r="BY45" s="24" t="e">
        <f>IF(#REF!=17,24,0)</f>
        <v>#REF!</v>
      </c>
      <c r="BZ45" s="24" t="e">
        <f>IF(#REF!=18,23,0)</f>
        <v>#REF!</v>
      </c>
      <c r="CA45" s="24" t="e">
        <f>IF(#REF!=19,22,0)</f>
        <v>#REF!</v>
      </c>
      <c r="CB45" s="24" t="e">
        <f>IF(#REF!=20,21,0)</f>
        <v>#REF!</v>
      </c>
      <c r="CC45" s="24" t="e">
        <f>IF(#REF!=21,20,0)</f>
        <v>#REF!</v>
      </c>
      <c r="CD45" s="24" t="e">
        <f>IF(#REF!=22,19,0)</f>
        <v>#REF!</v>
      </c>
      <c r="CE45" s="24" t="e">
        <f>IF(#REF!=23,18,0)</f>
        <v>#REF!</v>
      </c>
      <c r="CF45" s="24" t="e">
        <f>IF(#REF!=24,17,0)</f>
        <v>#REF!</v>
      </c>
      <c r="CG45" s="24" t="e">
        <f>IF(#REF!=25,16,0)</f>
        <v>#REF!</v>
      </c>
      <c r="CH45" s="24" t="e">
        <f>IF(#REF!=26,15,0)</f>
        <v>#REF!</v>
      </c>
      <c r="CI45" s="24" t="e">
        <f>IF(#REF!=27,14,0)</f>
        <v>#REF!</v>
      </c>
      <c r="CJ45" s="24" t="e">
        <f>IF(#REF!=28,13,0)</f>
        <v>#REF!</v>
      </c>
      <c r="CK45" s="24" t="e">
        <f>IF(#REF!=29,12,0)</f>
        <v>#REF!</v>
      </c>
      <c r="CL45" s="24" t="e">
        <f>IF(#REF!=30,11,0)</f>
        <v>#REF!</v>
      </c>
      <c r="CM45" s="24" t="e">
        <f>IF(#REF!=31,10,0)</f>
        <v>#REF!</v>
      </c>
      <c r="CN45" s="24" t="e">
        <f>IF(#REF!=32,9,0)</f>
        <v>#REF!</v>
      </c>
      <c r="CO45" s="24" t="e">
        <f>IF(#REF!=33,8,0)</f>
        <v>#REF!</v>
      </c>
      <c r="CP45" s="24" t="e">
        <f>IF(#REF!=34,7,0)</f>
        <v>#REF!</v>
      </c>
      <c r="CQ45" s="24" t="e">
        <f>IF(#REF!=35,6,0)</f>
        <v>#REF!</v>
      </c>
      <c r="CR45" s="24" t="e">
        <f>IF(#REF!=36,5,0)</f>
        <v>#REF!</v>
      </c>
      <c r="CS45" s="24" t="e">
        <f>IF(#REF!=37,4,0)</f>
        <v>#REF!</v>
      </c>
      <c r="CT45" s="24" t="e">
        <f>IF(#REF!=38,3,0)</f>
        <v>#REF!</v>
      </c>
      <c r="CU45" s="24" t="e">
        <f>IF(#REF!=39,2,0)</f>
        <v>#REF!</v>
      </c>
      <c r="CV45" s="24" t="e">
        <f>IF(#REF!=40,1,0)</f>
        <v>#REF!</v>
      </c>
      <c r="CW45" s="24" t="e">
        <f>IF(#REF!&gt;20,0,0)</f>
        <v>#REF!</v>
      </c>
      <c r="CX45" s="24" t="e">
        <f>IF(#REF!="сх",0,0)</f>
        <v>#REF!</v>
      </c>
      <c r="CY45" s="24" t="e">
        <f>SUM(BI45:CX45)</f>
        <v>#REF!</v>
      </c>
      <c r="CZ45" s="24" t="e">
        <f>IF(#REF!=1,45,0)</f>
        <v>#REF!</v>
      </c>
      <c r="DA45" s="24" t="e">
        <f>IF(#REF!=2,42,0)</f>
        <v>#REF!</v>
      </c>
      <c r="DB45" s="24" t="e">
        <f>IF(#REF!=3,40,0)</f>
        <v>#REF!</v>
      </c>
      <c r="DC45" s="24" t="e">
        <f>IF(#REF!=4,38,0)</f>
        <v>#REF!</v>
      </c>
      <c r="DD45" s="24" t="e">
        <f>IF(#REF!=5,36,0)</f>
        <v>#REF!</v>
      </c>
      <c r="DE45" s="24" t="e">
        <f>IF(#REF!=6,35,0)</f>
        <v>#REF!</v>
      </c>
      <c r="DF45" s="24" t="e">
        <f>IF(#REF!=7,34,0)</f>
        <v>#REF!</v>
      </c>
      <c r="DG45" s="24" t="e">
        <f>IF(#REF!=8,33,0)</f>
        <v>#REF!</v>
      </c>
      <c r="DH45" s="24" t="e">
        <f>IF(#REF!=9,32,0)</f>
        <v>#REF!</v>
      </c>
      <c r="DI45" s="24" t="e">
        <f>IF(#REF!=10,31,0)</f>
        <v>#REF!</v>
      </c>
      <c r="DJ45" s="24" t="e">
        <f>IF(#REF!=11,30,0)</f>
        <v>#REF!</v>
      </c>
      <c r="DK45" s="24" t="e">
        <f>IF(#REF!=12,29,0)</f>
        <v>#REF!</v>
      </c>
      <c r="DL45" s="24" t="e">
        <f>IF(#REF!=13,28,0)</f>
        <v>#REF!</v>
      </c>
      <c r="DM45" s="24" t="e">
        <f>IF(#REF!=14,27,0)</f>
        <v>#REF!</v>
      </c>
      <c r="DN45" s="24" t="e">
        <f>IF(#REF!=15,26,0)</f>
        <v>#REF!</v>
      </c>
      <c r="DO45" s="24" t="e">
        <f>IF(#REF!=16,25,0)</f>
        <v>#REF!</v>
      </c>
      <c r="DP45" s="24" t="e">
        <f>IF(#REF!=17,24,0)</f>
        <v>#REF!</v>
      </c>
      <c r="DQ45" s="24" t="e">
        <f>IF(#REF!=18,23,0)</f>
        <v>#REF!</v>
      </c>
      <c r="DR45" s="24" t="e">
        <f>IF(#REF!=19,22,0)</f>
        <v>#REF!</v>
      </c>
      <c r="DS45" s="24" t="e">
        <f>IF(#REF!=20,21,0)</f>
        <v>#REF!</v>
      </c>
      <c r="DT45" s="24" t="e">
        <f>IF(#REF!=21,20,0)</f>
        <v>#REF!</v>
      </c>
      <c r="DU45" s="24" t="e">
        <f>IF(#REF!=22,19,0)</f>
        <v>#REF!</v>
      </c>
      <c r="DV45" s="24" t="e">
        <f>IF(#REF!=23,18,0)</f>
        <v>#REF!</v>
      </c>
      <c r="DW45" s="24" t="e">
        <f>IF(#REF!=24,17,0)</f>
        <v>#REF!</v>
      </c>
      <c r="DX45" s="24" t="e">
        <f>IF(#REF!=25,16,0)</f>
        <v>#REF!</v>
      </c>
      <c r="DY45" s="24" t="e">
        <f>IF(#REF!=26,15,0)</f>
        <v>#REF!</v>
      </c>
      <c r="DZ45" s="24" t="e">
        <f>IF(#REF!=27,14,0)</f>
        <v>#REF!</v>
      </c>
      <c r="EA45" s="24" t="e">
        <f>IF(#REF!=28,13,0)</f>
        <v>#REF!</v>
      </c>
      <c r="EB45" s="24" t="e">
        <f>IF(#REF!=29,12,0)</f>
        <v>#REF!</v>
      </c>
      <c r="EC45" s="24" t="e">
        <f>IF(#REF!=30,11,0)</f>
        <v>#REF!</v>
      </c>
      <c r="ED45" s="24" t="e">
        <f>IF(#REF!=31,10,0)</f>
        <v>#REF!</v>
      </c>
      <c r="EE45" s="24" t="e">
        <f>IF(#REF!=32,9,0)</f>
        <v>#REF!</v>
      </c>
      <c r="EF45" s="24" t="e">
        <f>IF(#REF!=33,8,0)</f>
        <v>#REF!</v>
      </c>
      <c r="EG45" s="24" t="e">
        <f>IF(#REF!=34,7,0)</f>
        <v>#REF!</v>
      </c>
      <c r="EH45" s="24" t="e">
        <f>IF(#REF!=35,6,0)</f>
        <v>#REF!</v>
      </c>
      <c r="EI45" s="24" t="e">
        <f>IF(#REF!=36,5,0)</f>
        <v>#REF!</v>
      </c>
      <c r="EJ45" s="24" t="e">
        <f>IF(#REF!=37,4,0)</f>
        <v>#REF!</v>
      </c>
      <c r="EK45" s="24" t="e">
        <f>IF(#REF!=38,3,0)</f>
        <v>#REF!</v>
      </c>
      <c r="EL45" s="24" t="e">
        <f>IF(#REF!=39,2,0)</f>
        <v>#REF!</v>
      </c>
      <c r="EM45" s="24" t="e">
        <f>IF(#REF!=40,1,0)</f>
        <v>#REF!</v>
      </c>
      <c r="EN45" s="24" t="e">
        <f>IF(#REF!&gt;20,0,0)</f>
        <v>#REF!</v>
      </c>
      <c r="EO45" s="24" t="e">
        <f>IF(#REF!="сх",0,0)</f>
        <v>#REF!</v>
      </c>
      <c r="EP45" s="24" t="e">
        <f>SUM(CZ45:EO45)</f>
        <v>#REF!</v>
      </c>
      <c r="EQ45" s="24"/>
      <c r="ER45" s="24" t="e">
        <f>IF(#REF!="сх","ноль",IF(#REF!&gt;0,#REF!,"Ноль"))</f>
        <v>#REF!</v>
      </c>
      <c r="ES45" s="24" t="e">
        <f>IF(#REF!="сх","ноль",IF(#REF!&gt;0,#REF!,"Ноль"))</f>
        <v>#REF!</v>
      </c>
      <c r="ET45" s="24"/>
      <c r="EU45" s="24" t="e">
        <f>MIN(ER45,ES45)</f>
        <v>#REF!</v>
      </c>
      <c r="EV45" s="24" t="e">
        <f>IF(K45=#REF!,IF(#REF!&lt;#REF!,#REF!,EZ45),#REF!)</f>
        <v>#REF!</v>
      </c>
      <c r="EW45" s="24" t="e">
        <f>IF(K45=#REF!,IF(#REF!&lt;#REF!,0,1))</f>
        <v>#REF!</v>
      </c>
      <c r="EX45" s="24" t="e">
        <f>IF(AND(EU45&gt;=21,EU45&lt;&gt;0),EU45,IF(K45&lt;#REF!,"СТОП",EV45+EW45))</f>
        <v>#REF!</v>
      </c>
      <c r="EY45" s="24"/>
      <c r="EZ45" s="24">
        <v>15</v>
      </c>
      <c r="FA45" s="24">
        <v>16</v>
      </c>
      <c r="FB45" s="24"/>
      <c r="FC45" s="26" t="e">
        <f>IF(#REF!=1,25,0)</f>
        <v>#REF!</v>
      </c>
      <c r="FD45" s="26" t="e">
        <f>IF(#REF!=2,22,0)</f>
        <v>#REF!</v>
      </c>
      <c r="FE45" s="26" t="e">
        <f>IF(#REF!=3,20,0)</f>
        <v>#REF!</v>
      </c>
      <c r="FF45" s="26" t="e">
        <f>IF(#REF!=4,18,0)</f>
        <v>#REF!</v>
      </c>
      <c r="FG45" s="26" t="e">
        <f>IF(#REF!=5,16,0)</f>
        <v>#REF!</v>
      </c>
      <c r="FH45" s="26" t="e">
        <f>IF(#REF!=6,15,0)</f>
        <v>#REF!</v>
      </c>
      <c r="FI45" s="26" t="e">
        <f>IF(#REF!=7,14,0)</f>
        <v>#REF!</v>
      </c>
      <c r="FJ45" s="26" t="e">
        <f>IF(#REF!=8,13,0)</f>
        <v>#REF!</v>
      </c>
      <c r="FK45" s="26" t="e">
        <f>IF(#REF!=9,12,0)</f>
        <v>#REF!</v>
      </c>
      <c r="FL45" s="26" t="e">
        <f>IF(#REF!=10,11,0)</f>
        <v>#REF!</v>
      </c>
      <c r="FM45" s="26" t="e">
        <f>IF(#REF!=11,10,0)</f>
        <v>#REF!</v>
      </c>
      <c r="FN45" s="26" t="e">
        <f>IF(#REF!=12,9,0)</f>
        <v>#REF!</v>
      </c>
      <c r="FO45" s="26" t="e">
        <f>IF(#REF!=13,8,0)</f>
        <v>#REF!</v>
      </c>
      <c r="FP45" s="26" t="e">
        <f>IF(#REF!=14,7,0)</f>
        <v>#REF!</v>
      </c>
      <c r="FQ45" s="26" t="e">
        <f>IF(#REF!=15,6,0)</f>
        <v>#REF!</v>
      </c>
      <c r="FR45" s="26" t="e">
        <f>IF(#REF!=16,5,0)</f>
        <v>#REF!</v>
      </c>
      <c r="FS45" s="26" t="e">
        <f>IF(#REF!=17,4,0)</f>
        <v>#REF!</v>
      </c>
      <c r="FT45" s="26" t="e">
        <f>IF(#REF!=18,3,0)</f>
        <v>#REF!</v>
      </c>
      <c r="FU45" s="26" t="e">
        <f>IF(#REF!=19,2,0)</f>
        <v>#REF!</v>
      </c>
      <c r="FV45" s="26" t="e">
        <f>IF(#REF!=20,1,0)</f>
        <v>#REF!</v>
      </c>
      <c r="FW45" s="26" t="e">
        <f>IF(#REF!&gt;20,0,0)</f>
        <v>#REF!</v>
      </c>
      <c r="FX45" s="26" t="e">
        <f>IF(#REF!="сх",0,0)</f>
        <v>#REF!</v>
      </c>
      <c r="FY45" s="26" t="e">
        <f>SUM(FC45:FX45)</f>
        <v>#REF!</v>
      </c>
      <c r="FZ45" s="26" t="e">
        <f>IF(#REF!=1,25,0)</f>
        <v>#REF!</v>
      </c>
      <c r="GA45" s="26" t="e">
        <f>IF(#REF!=2,22,0)</f>
        <v>#REF!</v>
      </c>
      <c r="GB45" s="26" t="e">
        <f>IF(#REF!=3,20,0)</f>
        <v>#REF!</v>
      </c>
      <c r="GC45" s="26" t="e">
        <f>IF(#REF!=4,18,0)</f>
        <v>#REF!</v>
      </c>
      <c r="GD45" s="26" t="e">
        <f>IF(#REF!=5,16,0)</f>
        <v>#REF!</v>
      </c>
      <c r="GE45" s="26" t="e">
        <f>IF(#REF!=6,15,0)</f>
        <v>#REF!</v>
      </c>
      <c r="GF45" s="26" t="e">
        <f>IF(#REF!=7,14,0)</f>
        <v>#REF!</v>
      </c>
      <c r="GG45" s="26" t="e">
        <f>IF(#REF!=8,13,0)</f>
        <v>#REF!</v>
      </c>
      <c r="GH45" s="26" t="e">
        <f>IF(#REF!=9,12,0)</f>
        <v>#REF!</v>
      </c>
      <c r="GI45" s="26" t="e">
        <f>IF(#REF!=10,11,0)</f>
        <v>#REF!</v>
      </c>
      <c r="GJ45" s="26" t="e">
        <f>IF(#REF!=11,10,0)</f>
        <v>#REF!</v>
      </c>
      <c r="GK45" s="26" t="e">
        <f>IF(#REF!=12,9,0)</f>
        <v>#REF!</v>
      </c>
      <c r="GL45" s="26" t="e">
        <f>IF(#REF!=13,8,0)</f>
        <v>#REF!</v>
      </c>
      <c r="GM45" s="26" t="e">
        <f>IF(#REF!=14,7,0)</f>
        <v>#REF!</v>
      </c>
      <c r="GN45" s="26" t="e">
        <f>IF(#REF!=15,6,0)</f>
        <v>#REF!</v>
      </c>
      <c r="GO45" s="26" t="e">
        <f>IF(#REF!=16,5,0)</f>
        <v>#REF!</v>
      </c>
      <c r="GP45" s="26" t="e">
        <f>IF(#REF!=17,4,0)</f>
        <v>#REF!</v>
      </c>
      <c r="GQ45" s="26" t="e">
        <f>IF(#REF!=18,3,0)</f>
        <v>#REF!</v>
      </c>
      <c r="GR45" s="26" t="e">
        <f>IF(#REF!=19,2,0)</f>
        <v>#REF!</v>
      </c>
      <c r="GS45" s="26" t="e">
        <f>IF(#REF!=20,1,0)</f>
        <v>#REF!</v>
      </c>
      <c r="GT45" s="26" t="e">
        <f>IF(#REF!&gt;20,0,0)</f>
        <v>#REF!</v>
      </c>
      <c r="GU45" s="26" t="e">
        <f>IF(#REF!="сх",0,0)</f>
        <v>#REF!</v>
      </c>
      <c r="GV45" s="26" t="e">
        <f>SUM(FZ45:GU45)</f>
        <v>#REF!</v>
      </c>
      <c r="GW45" s="26" t="e">
        <f>IF(#REF!=1,100,0)</f>
        <v>#REF!</v>
      </c>
      <c r="GX45" s="26" t="e">
        <f>IF(#REF!=2,98,0)</f>
        <v>#REF!</v>
      </c>
      <c r="GY45" s="26" t="e">
        <f>IF(#REF!=3,95,0)</f>
        <v>#REF!</v>
      </c>
      <c r="GZ45" s="26" t="e">
        <f>IF(#REF!=4,93,0)</f>
        <v>#REF!</v>
      </c>
      <c r="HA45" s="26" t="e">
        <f>IF(#REF!=5,90,0)</f>
        <v>#REF!</v>
      </c>
      <c r="HB45" s="26" t="e">
        <f>IF(#REF!=6,88,0)</f>
        <v>#REF!</v>
      </c>
      <c r="HC45" s="26" t="e">
        <f>IF(#REF!=7,85,0)</f>
        <v>#REF!</v>
      </c>
      <c r="HD45" s="26" t="e">
        <f>IF(#REF!=8,83,0)</f>
        <v>#REF!</v>
      </c>
      <c r="HE45" s="26" t="e">
        <f>IF(#REF!=9,80,0)</f>
        <v>#REF!</v>
      </c>
      <c r="HF45" s="26" t="e">
        <f>IF(#REF!=10,78,0)</f>
        <v>#REF!</v>
      </c>
      <c r="HG45" s="26" t="e">
        <f>IF(#REF!=11,75,0)</f>
        <v>#REF!</v>
      </c>
      <c r="HH45" s="26" t="e">
        <f>IF(#REF!=12,73,0)</f>
        <v>#REF!</v>
      </c>
      <c r="HI45" s="26" t="e">
        <f>IF(#REF!=13,70,0)</f>
        <v>#REF!</v>
      </c>
      <c r="HJ45" s="26" t="e">
        <f>IF(#REF!=14,68,0)</f>
        <v>#REF!</v>
      </c>
      <c r="HK45" s="26" t="e">
        <f>IF(#REF!=15,65,0)</f>
        <v>#REF!</v>
      </c>
      <c r="HL45" s="26" t="e">
        <f>IF(#REF!=16,63,0)</f>
        <v>#REF!</v>
      </c>
      <c r="HM45" s="26" t="e">
        <f>IF(#REF!=17,60,0)</f>
        <v>#REF!</v>
      </c>
      <c r="HN45" s="26" t="e">
        <f>IF(#REF!=18,58,0)</f>
        <v>#REF!</v>
      </c>
      <c r="HO45" s="26" t="e">
        <f>IF(#REF!=19,55,0)</f>
        <v>#REF!</v>
      </c>
      <c r="HP45" s="26" t="e">
        <f>IF(#REF!=20,53,0)</f>
        <v>#REF!</v>
      </c>
      <c r="HQ45" s="26" t="e">
        <f>IF(#REF!&gt;20,0,0)</f>
        <v>#REF!</v>
      </c>
      <c r="HR45" s="26" t="e">
        <f>IF(#REF!="сх",0,0)</f>
        <v>#REF!</v>
      </c>
      <c r="HS45" s="26" t="e">
        <f>SUM(GW45:HR45)</f>
        <v>#REF!</v>
      </c>
      <c r="HT45" s="26" t="e">
        <f>IF(#REF!=1,100,0)</f>
        <v>#REF!</v>
      </c>
      <c r="HU45" s="26" t="e">
        <f>IF(#REF!=2,98,0)</f>
        <v>#REF!</v>
      </c>
      <c r="HV45" s="26" t="e">
        <f>IF(#REF!=3,95,0)</f>
        <v>#REF!</v>
      </c>
      <c r="HW45" s="26" t="e">
        <f>IF(#REF!=4,93,0)</f>
        <v>#REF!</v>
      </c>
      <c r="HX45" s="26" t="e">
        <f>IF(#REF!=5,90,0)</f>
        <v>#REF!</v>
      </c>
      <c r="HY45" s="26" t="e">
        <f>IF(#REF!=6,88,0)</f>
        <v>#REF!</v>
      </c>
      <c r="HZ45" s="26" t="e">
        <f>IF(#REF!=7,85,0)</f>
        <v>#REF!</v>
      </c>
      <c r="IA45" s="26" t="e">
        <f>IF(#REF!=8,83,0)</f>
        <v>#REF!</v>
      </c>
      <c r="IB45" s="26" t="e">
        <f>IF(#REF!=9,80,0)</f>
        <v>#REF!</v>
      </c>
      <c r="IC45" s="26" t="e">
        <f>IF(#REF!=10,78,0)</f>
        <v>#REF!</v>
      </c>
      <c r="ID45" s="26" t="e">
        <f>IF(#REF!=11,75,0)</f>
        <v>#REF!</v>
      </c>
      <c r="IE45" s="26" t="e">
        <f>IF(#REF!=12,73,0)</f>
        <v>#REF!</v>
      </c>
      <c r="IF45" s="26" t="e">
        <f>IF(#REF!=13,70,0)</f>
        <v>#REF!</v>
      </c>
      <c r="IG45" s="26" t="e">
        <f>IF(#REF!=14,68,0)</f>
        <v>#REF!</v>
      </c>
      <c r="IH45" s="26" t="e">
        <f>IF(#REF!=15,65,0)</f>
        <v>#REF!</v>
      </c>
      <c r="II45" s="26" t="e">
        <f>IF(#REF!=16,63,0)</f>
        <v>#REF!</v>
      </c>
      <c r="IJ45" s="26" t="e">
        <f>IF(#REF!=17,60,0)</f>
        <v>#REF!</v>
      </c>
      <c r="IK45" s="26" t="e">
        <f>IF(#REF!=18,58,0)</f>
        <v>#REF!</v>
      </c>
      <c r="IL45" s="26" t="e">
        <f>IF(#REF!=19,55,0)</f>
        <v>#REF!</v>
      </c>
      <c r="IM45" s="26" t="e">
        <f>IF(#REF!=20,53,0)</f>
        <v>#REF!</v>
      </c>
      <c r="IN45" s="26" t="e">
        <f>IF(#REF!&gt;20,0,0)</f>
        <v>#REF!</v>
      </c>
      <c r="IO45" s="26" t="e">
        <f>IF(#REF!="сх",0,0)</f>
        <v>#REF!</v>
      </c>
      <c r="IP45" s="26" t="e">
        <f>SUM(HT45:IO45)</f>
        <v>#REF!</v>
      </c>
      <c r="IQ45" s="24"/>
      <c r="IR45" s="24"/>
      <c r="IS45" s="24"/>
      <c r="IT45" s="24"/>
      <c r="IU45" s="24"/>
      <c r="IV45" s="24"/>
    </row>
    <row r="46" spans="1:256" s="3" customFormat="1" ht="34.5">
      <c r="A46" s="103"/>
      <c r="B46" s="95"/>
      <c r="C46" s="95"/>
      <c r="D46" s="43" t="s">
        <v>72</v>
      </c>
      <c r="E46" s="41">
        <v>85</v>
      </c>
      <c r="F46" s="41">
        <v>771</v>
      </c>
      <c r="G46" s="60">
        <v>15</v>
      </c>
      <c r="H46" s="61">
        <v>26</v>
      </c>
      <c r="I46" s="60">
        <v>12</v>
      </c>
      <c r="J46" s="82">
        <v>29</v>
      </c>
      <c r="K46" s="96"/>
      <c r="L46" s="87"/>
      <c r="M46" s="24"/>
      <c r="N46" s="25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4"/>
      <c r="IR46" s="24"/>
      <c r="IS46" s="24"/>
      <c r="IT46" s="24"/>
      <c r="IU46" s="24"/>
      <c r="IV46" s="24"/>
    </row>
    <row r="47" spans="1:256" s="3" customFormat="1" ht="35.25" thickBot="1">
      <c r="A47" s="109"/>
      <c r="B47" s="110"/>
      <c r="C47" s="110"/>
      <c r="D47" s="44" t="s">
        <v>73</v>
      </c>
      <c r="E47" s="51" t="s">
        <v>36</v>
      </c>
      <c r="F47" s="51">
        <v>197</v>
      </c>
      <c r="G47" s="62">
        <v>19</v>
      </c>
      <c r="H47" s="63">
        <v>22</v>
      </c>
      <c r="I47" s="62">
        <v>13</v>
      </c>
      <c r="J47" s="86">
        <v>28</v>
      </c>
      <c r="K47" s="96"/>
      <c r="L47" s="87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4"/>
      <c r="IR47" s="24"/>
      <c r="IS47" s="24"/>
      <c r="IT47" s="24"/>
      <c r="IU47" s="24"/>
      <c r="IV47" s="24"/>
    </row>
    <row r="48" spans="1:256" s="3" customFormat="1" ht="34.5">
      <c r="A48" s="102">
        <v>8</v>
      </c>
      <c r="B48" s="94" t="s">
        <v>45</v>
      </c>
      <c r="C48" s="94" t="s">
        <v>46</v>
      </c>
      <c r="D48" s="42" t="s">
        <v>47</v>
      </c>
      <c r="E48" s="40">
        <v>65</v>
      </c>
      <c r="F48" s="40">
        <v>75</v>
      </c>
      <c r="G48" s="58">
        <v>8</v>
      </c>
      <c r="H48" s="59">
        <v>33</v>
      </c>
      <c r="I48" s="58">
        <v>8</v>
      </c>
      <c r="J48" s="81">
        <v>33</v>
      </c>
      <c r="K48" s="96">
        <f>SUM(H48+H49+J48+J49)</f>
        <v>128</v>
      </c>
      <c r="L48" s="87" t="e">
        <f>#REF!+#REF!</f>
        <v>#REF!</v>
      </c>
      <c r="M48" s="24"/>
      <c r="N48" s="25"/>
      <c r="O48" s="24" t="e">
        <f>IF(#REF!=1,25,0)</f>
        <v>#REF!</v>
      </c>
      <c r="P48" s="24" t="e">
        <f>IF(#REF!=2,22,0)</f>
        <v>#REF!</v>
      </c>
      <c r="Q48" s="24" t="e">
        <f>IF(#REF!=3,20,0)</f>
        <v>#REF!</v>
      </c>
      <c r="R48" s="24" t="e">
        <f>IF(#REF!=4,18,0)</f>
        <v>#REF!</v>
      </c>
      <c r="S48" s="24" t="e">
        <f>IF(#REF!=5,16,0)</f>
        <v>#REF!</v>
      </c>
      <c r="T48" s="24" t="e">
        <f>IF(#REF!=6,15,0)</f>
        <v>#REF!</v>
      </c>
      <c r="U48" s="24" t="e">
        <f>IF(#REF!=7,14,0)</f>
        <v>#REF!</v>
      </c>
      <c r="V48" s="24" t="e">
        <f>IF(#REF!=8,13,0)</f>
        <v>#REF!</v>
      </c>
      <c r="W48" s="24" t="e">
        <f>IF(#REF!=9,12,0)</f>
        <v>#REF!</v>
      </c>
      <c r="X48" s="24" t="e">
        <f>IF(#REF!=10,11,0)</f>
        <v>#REF!</v>
      </c>
      <c r="Y48" s="24" t="e">
        <f>IF(#REF!=11,10,0)</f>
        <v>#REF!</v>
      </c>
      <c r="Z48" s="24" t="e">
        <f>IF(#REF!=12,9,0)</f>
        <v>#REF!</v>
      </c>
      <c r="AA48" s="24" t="e">
        <f>IF(#REF!=13,8,0)</f>
        <v>#REF!</v>
      </c>
      <c r="AB48" s="24" t="e">
        <f>IF(#REF!=14,7,0)</f>
        <v>#REF!</v>
      </c>
      <c r="AC48" s="24" t="e">
        <f>IF(#REF!=15,6,0)</f>
        <v>#REF!</v>
      </c>
      <c r="AD48" s="24" t="e">
        <f>IF(#REF!=16,5,0)</f>
        <v>#REF!</v>
      </c>
      <c r="AE48" s="24" t="e">
        <f>IF(#REF!=17,4,0)</f>
        <v>#REF!</v>
      </c>
      <c r="AF48" s="24" t="e">
        <f>IF(#REF!=18,3,0)</f>
        <v>#REF!</v>
      </c>
      <c r="AG48" s="24" t="e">
        <f>IF(#REF!=19,2,0)</f>
        <v>#REF!</v>
      </c>
      <c r="AH48" s="24" t="e">
        <f>IF(#REF!=20,1,0)</f>
        <v>#REF!</v>
      </c>
      <c r="AI48" s="24" t="e">
        <f>IF(#REF!&gt;20,0,0)</f>
        <v>#REF!</v>
      </c>
      <c r="AJ48" s="24" t="e">
        <f>IF(#REF!="сх",0,0)</f>
        <v>#REF!</v>
      </c>
      <c r="AK48" s="24" t="e">
        <f>SUM(O48:AI48)</f>
        <v>#REF!</v>
      </c>
      <c r="AL48" s="24" t="e">
        <f>IF(#REF!=1,25,0)</f>
        <v>#REF!</v>
      </c>
      <c r="AM48" s="24" t="e">
        <f>IF(#REF!=2,22,0)</f>
        <v>#REF!</v>
      </c>
      <c r="AN48" s="24" t="e">
        <f>IF(#REF!=3,20,0)</f>
        <v>#REF!</v>
      </c>
      <c r="AO48" s="24" t="e">
        <f>IF(#REF!=4,18,0)</f>
        <v>#REF!</v>
      </c>
      <c r="AP48" s="24" t="e">
        <f>IF(#REF!=5,16,0)</f>
        <v>#REF!</v>
      </c>
      <c r="AQ48" s="24" t="e">
        <f>IF(#REF!=6,15,0)</f>
        <v>#REF!</v>
      </c>
      <c r="AR48" s="24" t="e">
        <f>IF(#REF!=7,14,0)</f>
        <v>#REF!</v>
      </c>
      <c r="AS48" s="24" t="e">
        <f>IF(#REF!=8,13,0)</f>
        <v>#REF!</v>
      </c>
      <c r="AT48" s="24" t="e">
        <f>IF(#REF!=9,12,0)</f>
        <v>#REF!</v>
      </c>
      <c r="AU48" s="24" t="e">
        <f>IF(#REF!=10,11,0)</f>
        <v>#REF!</v>
      </c>
      <c r="AV48" s="24" t="e">
        <f>IF(#REF!=11,10,0)</f>
        <v>#REF!</v>
      </c>
      <c r="AW48" s="24" t="e">
        <f>IF(#REF!=12,9,0)</f>
        <v>#REF!</v>
      </c>
      <c r="AX48" s="24" t="e">
        <f>IF(#REF!=13,8,0)</f>
        <v>#REF!</v>
      </c>
      <c r="AY48" s="24" t="e">
        <f>IF(#REF!=14,7,0)</f>
        <v>#REF!</v>
      </c>
      <c r="AZ48" s="24" t="e">
        <f>IF(#REF!=15,6,0)</f>
        <v>#REF!</v>
      </c>
      <c r="BA48" s="24" t="e">
        <f>IF(#REF!=16,5,0)</f>
        <v>#REF!</v>
      </c>
      <c r="BB48" s="24" t="e">
        <f>IF(#REF!=17,4,0)</f>
        <v>#REF!</v>
      </c>
      <c r="BC48" s="24" t="e">
        <f>IF(#REF!=18,3,0)</f>
        <v>#REF!</v>
      </c>
      <c r="BD48" s="24" t="e">
        <f>IF(#REF!=19,2,0)</f>
        <v>#REF!</v>
      </c>
      <c r="BE48" s="24" t="e">
        <f>IF(#REF!=20,1,0)</f>
        <v>#REF!</v>
      </c>
      <c r="BF48" s="24" t="e">
        <f>IF(#REF!&gt;20,0,0)</f>
        <v>#REF!</v>
      </c>
      <c r="BG48" s="24" t="e">
        <f>IF(#REF!="сх",0,0)</f>
        <v>#REF!</v>
      </c>
      <c r="BH48" s="24" t="e">
        <f>SUM(AL48:BF48)</f>
        <v>#REF!</v>
      </c>
      <c r="BI48" s="24" t="e">
        <f>IF(#REF!=1,45,0)</f>
        <v>#REF!</v>
      </c>
      <c r="BJ48" s="24" t="e">
        <f>IF(#REF!=2,42,0)</f>
        <v>#REF!</v>
      </c>
      <c r="BK48" s="24" t="e">
        <f>IF(#REF!=3,40,0)</f>
        <v>#REF!</v>
      </c>
      <c r="BL48" s="24" t="e">
        <f>IF(#REF!=4,38,0)</f>
        <v>#REF!</v>
      </c>
      <c r="BM48" s="24" t="e">
        <f>IF(#REF!=5,36,0)</f>
        <v>#REF!</v>
      </c>
      <c r="BN48" s="24" t="e">
        <f>IF(#REF!=6,35,0)</f>
        <v>#REF!</v>
      </c>
      <c r="BO48" s="24" t="e">
        <f>IF(#REF!=7,34,0)</f>
        <v>#REF!</v>
      </c>
      <c r="BP48" s="24" t="e">
        <f>IF(#REF!=8,33,0)</f>
        <v>#REF!</v>
      </c>
      <c r="BQ48" s="24" t="e">
        <f>IF(#REF!=9,32,0)</f>
        <v>#REF!</v>
      </c>
      <c r="BR48" s="24" t="e">
        <f>IF(#REF!=10,31,0)</f>
        <v>#REF!</v>
      </c>
      <c r="BS48" s="24" t="e">
        <f>IF(#REF!=11,30,0)</f>
        <v>#REF!</v>
      </c>
      <c r="BT48" s="24" t="e">
        <f>IF(#REF!=12,29,0)</f>
        <v>#REF!</v>
      </c>
      <c r="BU48" s="24" t="e">
        <f>IF(#REF!=13,28,0)</f>
        <v>#REF!</v>
      </c>
      <c r="BV48" s="24" t="e">
        <f>IF(#REF!=14,27,0)</f>
        <v>#REF!</v>
      </c>
      <c r="BW48" s="24" t="e">
        <f>IF(#REF!=15,26,0)</f>
        <v>#REF!</v>
      </c>
      <c r="BX48" s="24" t="e">
        <f>IF(#REF!=16,25,0)</f>
        <v>#REF!</v>
      </c>
      <c r="BY48" s="24" t="e">
        <f>IF(#REF!=17,24,0)</f>
        <v>#REF!</v>
      </c>
      <c r="BZ48" s="24" t="e">
        <f>IF(#REF!=18,23,0)</f>
        <v>#REF!</v>
      </c>
      <c r="CA48" s="24" t="e">
        <f>IF(#REF!=19,22,0)</f>
        <v>#REF!</v>
      </c>
      <c r="CB48" s="24" t="e">
        <f>IF(#REF!=20,21,0)</f>
        <v>#REF!</v>
      </c>
      <c r="CC48" s="24" t="e">
        <f>IF(#REF!=21,20,0)</f>
        <v>#REF!</v>
      </c>
      <c r="CD48" s="24" t="e">
        <f>IF(#REF!=22,19,0)</f>
        <v>#REF!</v>
      </c>
      <c r="CE48" s="24" t="e">
        <f>IF(#REF!=23,18,0)</f>
        <v>#REF!</v>
      </c>
      <c r="CF48" s="24" t="e">
        <f>IF(#REF!=24,17,0)</f>
        <v>#REF!</v>
      </c>
      <c r="CG48" s="24" t="e">
        <f>IF(#REF!=25,16,0)</f>
        <v>#REF!</v>
      </c>
      <c r="CH48" s="24" t="e">
        <f>IF(#REF!=26,15,0)</f>
        <v>#REF!</v>
      </c>
      <c r="CI48" s="24" t="e">
        <f>IF(#REF!=27,14,0)</f>
        <v>#REF!</v>
      </c>
      <c r="CJ48" s="24" t="e">
        <f>IF(#REF!=28,13,0)</f>
        <v>#REF!</v>
      </c>
      <c r="CK48" s="24" t="e">
        <f>IF(#REF!=29,12,0)</f>
        <v>#REF!</v>
      </c>
      <c r="CL48" s="24" t="e">
        <f>IF(#REF!=30,11,0)</f>
        <v>#REF!</v>
      </c>
      <c r="CM48" s="24" t="e">
        <f>IF(#REF!=31,10,0)</f>
        <v>#REF!</v>
      </c>
      <c r="CN48" s="24" t="e">
        <f>IF(#REF!=32,9,0)</f>
        <v>#REF!</v>
      </c>
      <c r="CO48" s="24" t="e">
        <f>IF(#REF!=33,8,0)</f>
        <v>#REF!</v>
      </c>
      <c r="CP48" s="24" t="e">
        <f>IF(#REF!=34,7,0)</f>
        <v>#REF!</v>
      </c>
      <c r="CQ48" s="24" t="e">
        <f>IF(#REF!=35,6,0)</f>
        <v>#REF!</v>
      </c>
      <c r="CR48" s="24" t="e">
        <f>IF(#REF!=36,5,0)</f>
        <v>#REF!</v>
      </c>
      <c r="CS48" s="24" t="e">
        <f>IF(#REF!=37,4,0)</f>
        <v>#REF!</v>
      </c>
      <c r="CT48" s="24" t="e">
        <f>IF(#REF!=38,3,0)</f>
        <v>#REF!</v>
      </c>
      <c r="CU48" s="24" t="e">
        <f>IF(#REF!=39,2,0)</f>
        <v>#REF!</v>
      </c>
      <c r="CV48" s="24" t="e">
        <f>IF(#REF!=40,1,0)</f>
        <v>#REF!</v>
      </c>
      <c r="CW48" s="24" t="e">
        <f>IF(#REF!&gt;20,0,0)</f>
        <v>#REF!</v>
      </c>
      <c r="CX48" s="24" t="e">
        <f>IF(#REF!="сх",0,0)</f>
        <v>#REF!</v>
      </c>
      <c r="CY48" s="24" t="e">
        <f>SUM(BI48:CX48)</f>
        <v>#REF!</v>
      </c>
      <c r="CZ48" s="24" t="e">
        <f>IF(#REF!=1,45,0)</f>
        <v>#REF!</v>
      </c>
      <c r="DA48" s="24" t="e">
        <f>IF(#REF!=2,42,0)</f>
        <v>#REF!</v>
      </c>
      <c r="DB48" s="24" t="e">
        <f>IF(#REF!=3,40,0)</f>
        <v>#REF!</v>
      </c>
      <c r="DC48" s="24" t="e">
        <f>IF(#REF!=4,38,0)</f>
        <v>#REF!</v>
      </c>
      <c r="DD48" s="24" t="e">
        <f>IF(#REF!=5,36,0)</f>
        <v>#REF!</v>
      </c>
      <c r="DE48" s="24" t="e">
        <f>IF(#REF!=6,35,0)</f>
        <v>#REF!</v>
      </c>
      <c r="DF48" s="24" t="e">
        <f>IF(#REF!=7,34,0)</f>
        <v>#REF!</v>
      </c>
      <c r="DG48" s="24" t="e">
        <f>IF(#REF!=8,33,0)</f>
        <v>#REF!</v>
      </c>
      <c r="DH48" s="24" t="e">
        <f>IF(#REF!=9,32,0)</f>
        <v>#REF!</v>
      </c>
      <c r="DI48" s="24" t="e">
        <f>IF(#REF!=10,31,0)</f>
        <v>#REF!</v>
      </c>
      <c r="DJ48" s="24" t="e">
        <f>IF(#REF!=11,30,0)</f>
        <v>#REF!</v>
      </c>
      <c r="DK48" s="24" t="e">
        <f>IF(#REF!=12,29,0)</f>
        <v>#REF!</v>
      </c>
      <c r="DL48" s="24" t="e">
        <f>IF(#REF!=13,28,0)</f>
        <v>#REF!</v>
      </c>
      <c r="DM48" s="24" t="e">
        <f>IF(#REF!=14,27,0)</f>
        <v>#REF!</v>
      </c>
      <c r="DN48" s="24" t="e">
        <f>IF(#REF!=15,26,0)</f>
        <v>#REF!</v>
      </c>
      <c r="DO48" s="24" t="e">
        <f>IF(#REF!=16,25,0)</f>
        <v>#REF!</v>
      </c>
      <c r="DP48" s="24" t="e">
        <f>IF(#REF!=17,24,0)</f>
        <v>#REF!</v>
      </c>
      <c r="DQ48" s="24" t="e">
        <f>IF(#REF!=18,23,0)</f>
        <v>#REF!</v>
      </c>
      <c r="DR48" s="24" t="e">
        <f>IF(#REF!=19,22,0)</f>
        <v>#REF!</v>
      </c>
      <c r="DS48" s="24" t="e">
        <f>IF(#REF!=20,21,0)</f>
        <v>#REF!</v>
      </c>
      <c r="DT48" s="24" t="e">
        <f>IF(#REF!=21,20,0)</f>
        <v>#REF!</v>
      </c>
      <c r="DU48" s="24" t="e">
        <f>IF(#REF!=22,19,0)</f>
        <v>#REF!</v>
      </c>
      <c r="DV48" s="24" t="e">
        <f>IF(#REF!=23,18,0)</f>
        <v>#REF!</v>
      </c>
      <c r="DW48" s="24" t="e">
        <f>IF(#REF!=24,17,0)</f>
        <v>#REF!</v>
      </c>
      <c r="DX48" s="24" t="e">
        <f>IF(#REF!=25,16,0)</f>
        <v>#REF!</v>
      </c>
      <c r="DY48" s="24" t="e">
        <f>IF(#REF!=26,15,0)</f>
        <v>#REF!</v>
      </c>
      <c r="DZ48" s="24" t="e">
        <f>IF(#REF!=27,14,0)</f>
        <v>#REF!</v>
      </c>
      <c r="EA48" s="24" t="e">
        <f>IF(#REF!=28,13,0)</f>
        <v>#REF!</v>
      </c>
      <c r="EB48" s="24" t="e">
        <f>IF(#REF!=29,12,0)</f>
        <v>#REF!</v>
      </c>
      <c r="EC48" s="24" t="e">
        <f>IF(#REF!=30,11,0)</f>
        <v>#REF!</v>
      </c>
      <c r="ED48" s="24" t="e">
        <f>IF(#REF!=31,10,0)</f>
        <v>#REF!</v>
      </c>
      <c r="EE48" s="24" t="e">
        <f>IF(#REF!=32,9,0)</f>
        <v>#REF!</v>
      </c>
      <c r="EF48" s="24" t="e">
        <f>IF(#REF!=33,8,0)</f>
        <v>#REF!</v>
      </c>
      <c r="EG48" s="24" t="e">
        <f>IF(#REF!=34,7,0)</f>
        <v>#REF!</v>
      </c>
      <c r="EH48" s="24" t="e">
        <f>IF(#REF!=35,6,0)</f>
        <v>#REF!</v>
      </c>
      <c r="EI48" s="24" t="e">
        <f>IF(#REF!=36,5,0)</f>
        <v>#REF!</v>
      </c>
      <c r="EJ48" s="24" t="e">
        <f>IF(#REF!=37,4,0)</f>
        <v>#REF!</v>
      </c>
      <c r="EK48" s="24" t="e">
        <f>IF(#REF!=38,3,0)</f>
        <v>#REF!</v>
      </c>
      <c r="EL48" s="24" t="e">
        <f>IF(#REF!=39,2,0)</f>
        <v>#REF!</v>
      </c>
      <c r="EM48" s="24" t="e">
        <f>IF(#REF!=40,1,0)</f>
        <v>#REF!</v>
      </c>
      <c r="EN48" s="24" t="e">
        <f>IF(#REF!&gt;20,0,0)</f>
        <v>#REF!</v>
      </c>
      <c r="EO48" s="24" t="e">
        <f>IF(#REF!="сх",0,0)</f>
        <v>#REF!</v>
      </c>
      <c r="EP48" s="24" t="e">
        <f>SUM(CZ48:EO48)</f>
        <v>#REF!</v>
      </c>
      <c r="EQ48" s="24"/>
      <c r="ER48" s="24" t="e">
        <f>IF(#REF!="сх","ноль",IF(#REF!&gt;0,#REF!,"Ноль"))</f>
        <v>#REF!</v>
      </c>
      <c r="ES48" s="24" t="e">
        <f>IF(#REF!="сх","ноль",IF(#REF!&gt;0,#REF!,"Ноль"))</f>
        <v>#REF!</v>
      </c>
      <c r="ET48" s="24"/>
      <c r="EU48" s="24" t="e">
        <f>MIN(ER48,ES48)</f>
        <v>#REF!</v>
      </c>
      <c r="EV48" s="24" t="e">
        <f>IF(K48=#REF!,IF(#REF!&lt;#REF!,#REF!,EZ48),#REF!)</f>
        <v>#REF!</v>
      </c>
      <c r="EW48" s="24" t="e">
        <f>IF(K48=#REF!,IF(#REF!&lt;#REF!,0,1))</f>
        <v>#REF!</v>
      </c>
      <c r="EX48" s="24" t="e">
        <f>IF(AND(EU48&gt;=21,EU48&lt;&gt;0),EU48,IF(K48&lt;#REF!,"СТОП",EV48+EW48))</f>
        <v>#REF!</v>
      </c>
      <c r="EY48" s="24"/>
      <c r="EZ48" s="24">
        <v>15</v>
      </c>
      <c r="FA48" s="24">
        <v>16</v>
      </c>
      <c r="FB48" s="24"/>
      <c r="FC48" s="26" t="e">
        <f>IF(#REF!=1,25,0)</f>
        <v>#REF!</v>
      </c>
      <c r="FD48" s="26" t="e">
        <f>IF(#REF!=2,22,0)</f>
        <v>#REF!</v>
      </c>
      <c r="FE48" s="26" t="e">
        <f>IF(#REF!=3,20,0)</f>
        <v>#REF!</v>
      </c>
      <c r="FF48" s="26" t="e">
        <f>IF(#REF!=4,18,0)</f>
        <v>#REF!</v>
      </c>
      <c r="FG48" s="26" t="e">
        <f>IF(#REF!=5,16,0)</f>
        <v>#REF!</v>
      </c>
      <c r="FH48" s="26" t="e">
        <f>IF(#REF!=6,15,0)</f>
        <v>#REF!</v>
      </c>
      <c r="FI48" s="26" t="e">
        <f>IF(#REF!=7,14,0)</f>
        <v>#REF!</v>
      </c>
      <c r="FJ48" s="26" t="e">
        <f>IF(#REF!=8,13,0)</f>
        <v>#REF!</v>
      </c>
      <c r="FK48" s="26" t="e">
        <f>IF(#REF!=9,12,0)</f>
        <v>#REF!</v>
      </c>
      <c r="FL48" s="26" t="e">
        <f>IF(#REF!=10,11,0)</f>
        <v>#REF!</v>
      </c>
      <c r="FM48" s="26" t="e">
        <f>IF(#REF!=11,10,0)</f>
        <v>#REF!</v>
      </c>
      <c r="FN48" s="26" t="e">
        <f>IF(#REF!=12,9,0)</f>
        <v>#REF!</v>
      </c>
      <c r="FO48" s="26" t="e">
        <f>IF(#REF!=13,8,0)</f>
        <v>#REF!</v>
      </c>
      <c r="FP48" s="26" t="e">
        <f>IF(#REF!=14,7,0)</f>
        <v>#REF!</v>
      </c>
      <c r="FQ48" s="26" t="e">
        <f>IF(#REF!=15,6,0)</f>
        <v>#REF!</v>
      </c>
      <c r="FR48" s="26" t="e">
        <f>IF(#REF!=16,5,0)</f>
        <v>#REF!</v>
      </c>
      <c r="FS48" s="26" t="e">
        <f>IF(#REF!=17,4,0)</f>
        <v>#REF!</v>
      </c>
      <c r="FT48" s="26" t="e">
        <f>IF(#REF!=18,3,0)</f>
        <v>#REF!</v>
      </c>
      <c r="FU48" s="26" t="e">
        <f>IF(#REF!=19,2,0)</f>
        <v>#REF!</v>
      </c>
      <c r="FV48" s="26" t="e">
        <f>IF(#REF!=20,1,0)</f>
        <v>#REF!</v>
      </c>
      <c r="FW48" s="26" t="e">
        <f>IF(#REF!&gt;20,0,0)</f>
        <v>#REF!</v>
      </c>
      <c r="FX48" s="26" t="e">
        <f>IF(#REF!="сх",0,0)</f>
        <v>#REF!</v>
      </c>
      <c r="FY48" s="26" t="e">
        <f>SUM(FC48:FX48)</f>
        <v>#REF!</v>
      </c>
      <c r="FZ48" s="26" t="e">
        <f>IF(#REF!=1,25,0)</f>
        <v>#REF!</v>
      </c>
      <c r="GA48" s="26" t="e">
        <f>IF(#REF!=2,22,0)</f>
        <v>#REF!</v>
      </c>
      <c r="GB48" s="26" t="e">
        <f>IF(#REF!=3,20,0)</f>
        <v>#REF!</v>
      </c>
      <c r="GC48" s="26" t="e">
        <f>IF(#REF!=4,18,0)</f>
        <v>#REF!</v>
      </c>
      <c r="GD48" s="26" t="e">
        <f>IF(#REF!=5,16,0)</f>
        <v>#REF!</v>
      </c>
      <c r="GE48" s="26" t="e">
        <f>IF(#REF!=6,15,0)</f>
        <v>#REF!</v>
      </c>
      <c r="GF48" s="26" t="e">
        <f>IF(#REF!=7,14,0)</f>
        <v>#REF!</v>
      </c>
      <c r="GG48" s="26" t="e">
        <f>IF(#REF!=8,13,0)</f>
        <v>#REF!</v>
      </c>
      <c r="GH48" s="26" t="e">
        <f>IF(#REF!=9,12,0)</f>
        <v>#REF!</v>
      </c>
      <c r="GI48" s="26" t="e">
        <f>IF(#REF!=10,11,0)</f>
        <v>#REF!</v>
      </c>
      <c r="GJ48" s="26" t="e">
        <f>IF(#REF!=11,10,0)</f>
        <v>#REF!</v>
      </c>
      <c r="GK48" s="26" t="e">
        <f>IF(#REF!=12,9,0)</f>
        <v>#REF!</v>
      </c>
      <c r="GL48" s="26" t="e">
        <f>IF(#REF!=13,8,0)</f>
        <v>#REF!</v>
      </c>
      <c r="GM48" s="26" t="e">
        <f>IF(#REF!=14,7,0)</f>
        <v>#REF!</v>
      </c>
      <c r="GN48" s="26" t="e">
        <f>IF(#REF!=15,6,0)</f>
        <v>#REF!</v>
      </c>
      <c r="GO48" s="26" t="e">
        <f>IF(#REF!=16,5,0)</f>
        <v>#REF!</v>
      </c>
      <c r="GP48" s="26" t="e">
        <f>IF(#REF!=17,4,0)</f>
        <v>#REF!</v>
      </c>
      <c r="GQ48" s="26" t="e">
        <f>IF(#REF!=18,3,0)</f>
        <v>#REF!</v>
      </c>
      <c r="GR48" s="26" t="e">
        <f>IF(#REF!=19,2,0)</f>
        <v>#REF!</v>
      </c>
      <c r="GS48" s="26" t="e">
        <f>IF(#REF!=20,1,0)</f>
        <v>#REF!</v>
      </c>
      <c r="GT48" s="26" t="e">
        <f>IF(#REF!&gt;20,0,0)</f>
        <v>#REF!</v>
      </c>
      <c r="GU48" s="26" t="e">
        <f>IF(#REF!="сх",0,0)</f>
        <v>#REF!</v>
      </c>
      <c r="GV48" s="26" t="e">
        <f>SUM(FZ48:GU48)</f>
        <v>#REF!</v>
      </c>
      <c r="GW48" s="26" t="e">
        <f>IF(#REF!=1,100,0)</f>
        <v>#REF!</v>
      </c>
      <c r="GX48" s="26" t="e">
        <f>IF(#REF!=2,98,0)</f>
        <v>#REF!</v>
      </c>
      <c r="GY48" s="26" t="e">
        <f>IF(#REF!=3,95,0)</f>
        <v>#REF!</v>
      </c>
      <c r="GZ48" s="26" t="e">
        <f>IF(#REF!=4,93,0)</f>
        <v>#REF!</v>
      </c>
      <c r="HA48" s="26" t="e">
        <f>IF(#REF!=5,90,0)</f>
        <v>#REF!</v>
      </c>
      <c r="HB48" s="26" t="e">
        <f>IF(#REF!=6,88,0)</f>
        <v>#REF!</v>
      </c>
      <c r="HC48" s="26" t="e">
        <f>IF(#REF!=7,85,0)</f>
        <v>#REF!</v>
      </c>
      <c r="HD48" s="26" t="e">
        <f>IF(#REF!=8,83,0)</f>
        <v>#REF!</v>
      </c>
      <c r="HE48" s="26" t="e">
        <f>IF(#REF!=9,80,0)</f>
        <v>#REF!</v>
      </c>
      <c r="HF48" s="26" t="e">
        <f>IF(#REF!=10,78,0)</f>
        <v>#REF!</v>
      </c>
      <c r="HG48" s="26" t="e">
        <f>IF(#REF!=11,75,0)</f>
        <v>#REF!</v>
      </c>
      <c r="HH48" s="26" t="e">
        <f>IF(#REF!=12,73,0)</f>
        <v>#REF!</v>
      </c>
      <c r="HI48" s="26" t="e">
        <f>IF(#REF!=13,70,0)</f>
        <v>#REF!</v>
      </c>
      <c r="HJ48" s="26" t="e">
        <f>IF(#REF!=14,68,0)</f>
        <v>#REF!</v>
      </c>
      <c r="HK48" s="26" t="e">
        <f>IF(#REF!=15,65,0)</f>
        <v>#REF!</v>
      </c>
      <c r="HL48" s="26" t="e">
        <f>IF(#REF!=16,63,0)</f>
        <v>#REF!</v>
      </c>
      <c r="HM48" s="26" t="e">
        <f>IF(#REF!=17,60,0)</f>
        <v>#REF!</v>
      </c>
      <c r="HN48" s="26" t="e">
        <f>IF(#REF!=18,58,0)</f>
        <v>#REF!</v>
      </c>
      <c r="HO48" s="26" t="e">
        <f>IF(#REF!=19,55,0)</f>
        <v>#REF!</v>
      </c>
      <c r="HP48" s="26" t="e">
        <f>IF(#REF!=20,53,0)</f>
        <v>#REF!</v>
      </c>
      <c r="HQ48" s="26" t="e">
        <f>IF(#REF!&gt;20,0,0)</f>
        <v>#REF!</v>
      </c>
      <c r="HR48" s="26" t="e">
        <f>IF(#REF!="сх",0,0)</f>
        <v>#REF!</v>
      </c>
      <c r="HS48" s="26" t="e">
        <f>SUM(GW48:HR48)</f>
        <v>#REF!</v>
      </c>
      <c r="HT48" s="26" t="e">
        <f>IF(#REF!=1,100,0)</f>
        <v>#REF!</v>
      </c>
      <c r="HU48" s="26" t="e">
        <f>IF(#REF!=2,98,0)</f>
        <v>#REF!</v>
      </c>
      <c r="HV48" s="26" t="e">
        <f>IF(#REF!=3,95,0)</f>
        <v>#REF!</v>
      </c>
      <c r="HW48" s="26" t="e">
        <f>IF(#REF!=4,93,0)</f>
        <v>#REF!</v>
      </c>
      <c r="HX48" s="26" t="e">
        <f>IF(#REF!=5,90,0)</f>
        <v>#REF!</v>
      </c>
      <c r="HY48" s="26" t="e">
        <f>IF(#REF!=6,88,0)</f>
        <v>#REF!</v>
      </c>
      <c r="HZ48" s="26" t="e">
        <f>IF(#REF!=7,85,0)</f>
        <v>#REF!</v>
      </c>
      <c r="IA48" s="26" t="e">
        <f>IF(#REF!=8,83,0)</f>
        <v>#REF!</v>
      </c>
      <c r="IB48" s="26" t="e">
        <f>IF(#REF!=9,80,0)</f>
        <v>#REF!</v>
      </c>
      <c r="IC48" s="26" t="e">
        <f>IF(#REF!=10,78,0)</f>
        <v>#REF!</v>
      </c>
      <c r="ID48" s="26" t="e">
        <f>IF(#REF!=11,75,0)</f>
        <v>#REF!</v>
      </c>
      <c r="IE48" s="26" t="e">
        <f>IF(#REF!=12,73,0)</f>
        <v>#REF!</v>
      </c>
      <c r="IF48" s="26" t="e">
        <f>IF(#REF!=13,70,0)</f>
        <v>#REF!</v>
      </c>
      <c r="IG48" s="26" t="e">
        <f>IF(#REF!=14,68,0)</f>
        <v>#REF!</v>
      </c>
      <c r="IH48" s="26" t="e">
        <f>IF(#REF!=15,65,0)</f>
        <v>#REF!</v>
      </c>
      <c r="II48" s="26" t="e">
        <f>IF(#REF!=16,63,0)</f>
        <v>#REF!</v>
      </c>
      <c r="IJ48" s="26" t="e">
        <f>IF(#REF!=17,60,0)</f>
        <v>#REF!</v>
      </c>
      <c r="IK48" s="26" t="e">
        <f>IF(#REF!=18,58,0)</f>
        <v>#REF!</v>
      </c>
      <c r="IL48" s="26" t="e">
        <f>IF(#REF!=19,55,0)</f>
        <v>#REF!</v>
      </c>
      <c r="IM48" s="26" t="e">
        <f>IF(#REF!=20,53,0)</f>
        <v>#REF!</v>
      </c>
      <c r="IN48" s="26" t="e">
        <f>IF(#REF!&gt;20,0,0)</f>
        <v>#REF!</v>
      </c>
      <c r="IO48" s="26" t="e">
        <f>IF(#REF!="сх",0,0)</f>
        <v>#REF!</v>
      </c>
      <c r="IP48" s="26" t="e">
        <f>SUM(HT48:IO48)</f>
        <v>#REF!</v>
      </c>
      <c r="IQ48" s="24"/>
      <c r="IR48" s="24"/>
      <c r="IS48" s="24"/>
      <c r="IT48" s="24"/>
      <c r="IU48" s="24"/>
      <c r="IV48" s="24"/>
    </row>
    <row r="49" spans="1:256" s="3" customFormat="1" ht="35.25" thickBot="1">
      <c r="A49" s="103"/>
      <c r="B49" s="95"/>
      <c r="C49" s="95"/>
      <c r="D49" s="43" t="s">
        <v>48</v>
      </c>
      <c r="E49" s="41" t="s">
        <v>36</v>
      </c>
      <c r="F49" s="41">
        <v>179</v>
      </c>
      <c r="G49" s="60">
        <v>11</v>
      </c>
      <c r="H49" s="61">
        <v>30</v>
      </c>
      <c r="I49" s="60">
        <v>9</v>
      </c>
      <c r="J49" s="82">
        <v>32</v>
      </c>
      <c r="K49" s="96"/>
      <c r="L49" s="87"/>
      <c r="M49" s="24"/>
      <c r="N49" s="25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6"/>
      <c r="IL49" s="26"/>
      <c r="IM49" s="26"/>
      <c r="IN49" s="26"/>
      <c r="IO49" s="26"/>
      <c r="IP49" s="26"/>
      <c r="IQ49" s="24"/>
      <c r="IR49" s="24"/>
      <c r="IS49" s="24"/>
      <c r="IT49" s="24"/>
      <c r="IU49" s="24"/>
      <c r="IV49" s="24"/>
    </row>
    <row r="50" spans="1:256" s="3" customFormat="1" ht="34.5">
      <c r="A50" s="102">
        <v>9</v>
      </c>
      <c r="B50" s="94" t="s">
        <v>64</v>
      </c>
      <c r="C50" s="88" t="s">
        <v>65</v>
      </c>
      <c r="D50" s="53" t="s">
        <v>66</v>
      </c>
      <c r="E50" s="40">
        <v>65</v>
      </c>
      <c r="F50" s="75">
        <v>152</v>
      </c>
      <c r="G50" s="58">
        <v>6</v>
      </c>
      <c r="H50" s="59">
        <v>35</v>
      </c>
      <c r="I50" s="64">
        <v>6</v>
      </c>
      <c r="J50" s="81">
        <v>35</v>
      </c>
      <c r="K50" s="96">
        <f>SUM(H50+H51+H52+J50+J51+J52)</f>
        <v>112</v>
      </c>
      <c r="L50" s="87" t="e">
        <f>#REF!+#REF!</f>
        <v>#REF!</v>
      </c>
      <c r="M50" s="24"/>
      <c r="N50" s="25"/>
      <c r="O50" s="24" t="e">
        <f>IF(#REF!=1,25,0)</f>
        <v>#REF!</v>
      </c>
      <c r="P50" s="24" t="e">
        <f>IF(#REF!=2,22,0)</f>
        <v>#REF!</v>
      </c>
      <c r="Q50" s="24" t="e">
        <f>IF(#REF!=3,20,0)</f>
        <v>#REF!</v>
      </c>
      <c r="R50" s="24" t="e">
        <f>IF(#REF!=4,18,0)</f>
        <v>#REF!</v>
      </c>
      <c r="S50" s="24" t="e">
        <f>IF(#REF!=5,16,0)</f>
        <v>#REF!</v>
      </c>
      <c r="T50" s="24" t="e">
        <f>IF(#REF!=6,15,0)</f>
        <v>#REF!</v>
      </c>
      <c r="U50" s="24" t="e">
        <f>IF(#REF!=7,14,0)</f>
        <v>#REF!</v>
      </c>
      <c r="V50" s="24" t="e">
        <f>IF(#REF!=8,13,0)</f>
        <v>#REF!</v>
      </c>
      <c r="W50" s="24" t="e">
        <f>IF(#REF!=9,12,0)</f>
        <v>#REF!</v>
      </c>
      <c r="X50" s="24" t="e">
        <f>IF(#REF!=10,11,0)</f>
        <v>#REF!</v>
      </c>
      <c r="Y50" s="24" t="e">
        <f>IF(#REF!=11,10,0)</f>
        <v>#REF!</v>
      </c>
      <c r="Z50" s="24" t="e">
        <f>IF(#REF!=12,9,0)</f>
        <v>#REF!</v>
      </c>
      <c r="AA50" s="24" t="e">
        <f>IF(#REF!=13,8,0)</f>
        <v>#REF!</v>
      </c>
      <c r="AB50" s="24" t="e">
        <f>IF(#REF!=14,7,0)</f>
        <v>#REF!</v>
      </c>
      <c r="AC50" s="24" t="e">
        <f>IF(#REF!=15,6,0)</f>
        <v>#REF!</v>
      </c>
      <c r="AD50" s="24" t="e">
        <f>IF(#REF!=16,5,0)</f>
        <v>#REF!</v>
      </c>
      <c r="AE50" s="24" t="e">
        <f>IF(#REF!=17,4,0)</f>
        <v>#REF!</v>
      </c>
      <c r="AF50" s="24" t="e">
        <f>IF(#REF!=18,3,0)</f>
        <v>#REF!</v>
      </c>
      <c r="AG50" s="24" t="e">
        <f>IF(#REF!=19,2,0)</f>
        <v>#REF!</v>
      </c>
      <c r="AH50" s="24" t="e">
        <f>IF(#REF!=20,1,0)</f>
        <v>#REF!</v>
      </c>
      <c r="AI50" s="24" t="e">
        <f>IF(#REF!&gt;20,0,0)</f>
        <v>#REF!</v>
      </c>
      <c r="AJ50" s="24" t="e">
        <f>IF(#REF!="сх",0,0)</f>
        <v>#REF!</v>
      </c>
      <c r="AK50" s="24" t="e">
        <f>SUM(O50:AI50)</f>
        <v>#REF!</v>
      </c>
      <c r="AL50" s="24" t="e">
        <f>IF(#REF!=1,25,0)</f>
        <v>#REF!</v>
      </c>
      <c r="AM50" s="24" t="e">
        <f>IF(#REF!=2,22,0)</f>
        <v>#REF!</v>
      </c>
      <c r="AN50" s="24" t="e">
        <f>IF(#REF!=3,20,0)</f>
        <v>#REF!</v>
      </c>
      <c r="AO50" s="24" t="e">
        <f>IF(#REF!=4,18,0)</f>
        <v>#REF!</v>
      </c>
      <c r="AP50" s="24" t="e">
        <f>IF(#REF!=5,16,0)</f>
        <v>#REF!</v>
      </c>
      <c r="AQ50" s="24" t="e">
        <f>IF(#REF!=6,15,0)</f>
        <v>#REF!</v>
      </c>
      <c r="AR50" s="24" t="e">
        <f>IF(#REF!=7,14,0)</f>
        <v>#REF!</v>
      </c>
      <c r="AS50" s="24" t="e">
        <f>IF(#REF!=8,13,0)</f>
        <v>#REF!</v>
      </c>
      <c r="AT50" s="24" t="e">
        <f>IF(#REF!=9,12,0)</f>
        <v>#REF!</v>
      </c>
      <c r="AU50" s="24" t="e">
        <f>IF(#REF!=10,11,0)</f>
        <v>#REF!</v>
      </c>
      <c r="AV50" s="24" t="e">
        <f>IF(#REF!=11,10,0)</f>
        <v>#REF!</v>
      </c>
      <c r="AW50" s="24" t="e">
        <f>IF(#REF!=12,9,0)</f>
        <v>#REF!</v>
      </c>
      <c r="AX50" s="24" t="e">
        <f>IF(#REF!=13,8,0)</f>
        <v>#REF!</v>
      </c>
      <c r="AY50" s="24" t="e">
        <f>IF(#REF!=14,7,0)</f>
        <v>#REF!</v>
      </c>
      <c r="AZ50" s="24" t="e">
        <f>IF(#REF!=15,6,0)</f>
        <v>#REF!</v>
      </c>
      <c r="BA50" s="24" t="e">
        <f>IF(#REF!=16,5,0)</f>
        <v>#REF!</v>
      </c>
      <c r="BB50" s="24" t="e">
        <f>IF(#REF!=17,4,0)</f>
        <v>#REF!</v>
      </c>
      <c r="BC50" s="24" t="e">
        <f>IF(#REF!=18,3,0)</f>
        <v>#REF!</v>
      </c>
      <c r="BD50" s="24" t="e">
        <f>IF(#REF!=19,2,0)</f>
        <v>#REF!</v>
      </c>
      <c r="BE50" s="24" t="e">
        <f>IF(#REF!=20,1,0)</f>
        <v>#REF!</v>
      </c>
      <c r="BF50" s="24" t="e">
        <f>IF(#REF!&gt;20,0,0)</f>
        <v>#REF!</v>
      </c>
      <c r="BG50" s="24" t="e">
        <f>IF(#REF!="сх",0,0)</f>
        <v>#REF!</v>
      </c>
      <c r="BH50" s="24" t="e">
        <f>SUM(AL50:BF50)</f>
        <v>#REF!</v>
      </c>
      <c r="BI50" s="24" t="e">
        <f>IF(#REF!=1,45,0)</f>
        <v>#REF!</v>
      </c>
      <c r="BJ50" s="24" t="e">
        <f>IF(#REF!=2,42,0)</f>
        <v>#REF!</v>
      </c>
      <c r="BK50" s="24" t="e">
        <f>IF(#REF!=3,40,0)</f>
        <v>#REF!</v>
      </c>
      <c r="BL50" s="24" t="e">
        <f>IF(#REF!=4,38,0)</f>
        <v>#REF!</v>
      </c>
      <c r="BM50" s="24" t="e">
        <f>IF(#REF!=5,36,0)</f>
        <v>#REF!</v>
      </c>
      <c r="BN50" s="24" t="e">
        <f>IF(#REF!=6,35,0)</f>
        <v>#REF!</v>
      </c>
      <c r="BO50" s="24" t="e">
        <f>IF(#REF!=7,34,0)</f>
        <v>#REF!</v>
      </c>
      <c r="BP50" s="24" t="e">
        <f>IF(#REF!=8,33,0)</f>
        <v>#REF!</v>
      </c>
      <c r="BQ50" s="24" t="e">
        <f>IF(#REF!=9,32,0)</f>
        <v>#REF!</v>
      </c>
      <c r="BR50" s="24" t="e">
        <f>IF(#REF!=10,31,0)</f>
        <v>#REF!</v>
      </c>
      <c r="BS50" s="24" t="e">
        <f>IF(#REF!=11,30,0)</f>
        <v>#REF!</v>
      </c>
      <c r="BT50" s="24" t="e">
        <f>IF(#REF!=12,29,0)</f>
        <v>#REF!</v>
      </c>
      <c r="BU50" s="24" t="e">
        <f>IF(#REF!=13,28,0)</f>
        <v>#REF!</v>
      </c>
      <c r="BV50" s="24" t="e">
        <f>IF(#REF!=14,27,0)</f>
        <v>#REF!</v>
      </c>
      <c r="BW50" s="24" t="e">
        <f>IF(#REF!=15,26,0)</f>
        <v>#REF!</v>
      </c>
      <c r="BX50" s="24" t="e">
        <f>IF(#REF!=16,25,0)</f>
        <v>#REF!</v>
      </c>
      <c r="BY50" s="24" t="e">
        <f>IF(#REF!=17,24,0)</f>
        <v>#REF!</v>
      </c>
      <c r="BZ50" s="24" t="e">
        <f>IF(#REF!=18,23,0)</f>
        <v>#REF!</v>
      </c>
      <c r="CA50" s="24" t="e">
        <f>IF(#REF!=19,22,0)</f>
        <v>#REF!</v>
      </c>
      <c r="CB50" s="24" t="e">
        <f>IF(#REF!=20,21,0)</f>
        <v>#REF!</v>
      </c>
      <c r="CC50" s="24" t="e">
        <f>IF(#REF!=21,20,0)</f>
        <v>#REF!</v>
      </c>
      <c r="CD50" s="24" t="e">
        <f>IF(#REF!=22,19,0)</f>
        <v>#REF!</v>
      </c>
      <c r="CE50" s="24" t="e">
        <f>IF(#REF!=23,18,0)</f>
        <v>#REF!</v>
      </c>
      <c r="CF50" s="24" t="e">
        <f>IF(#REF!=24,17,0)</f>
        <v>#REF!</v>
      </c>
      <c r="CG50" s="24" t="e">
        <f>IF(#REF!=25,16,0)</f>
        <v>#REF!</v>
      </c>
      <c r="CH50" s="24" t="e">
        <f>IF(#REF!=26,15,0)</f>
        <v>#REF!</v>
      </c>
      <c r="CI50" s="24" t="e">
        <f>IF(#REF!=27,14,0)</f>
        <v>#REF!</v>
      </c>
      <c r="CJ50" s="24" t="e">
        <f>IF(#REF!=28,13,0)</f>
        <v>#REF!</v>
      </c>
      <c r="CK50" s="24" t="e">
        <f>IF(#REF!=29,12,0)</f>
        <v>#REF!</v>
      </c>
      <c r="CL50" s="24" t="e">
        <f>IF(#REF!=30,11,0)</f>
        <v>#REF!</v>
      </c>
      <c r="CM50" s="24" t="e">
        <f>IF(#REF!=31,10,0)</f>
        <v>#REF!</v>
      </c>
      <c r="CN50" s="24" t="e">
        <f>IF(#REF!=32,9,0)</f>
        <v>#REF!</v>
      </c>
      <c r="CO50" s="24" t="e">
        <f>IF(#REF!=33,8,0)</f>
        <v>#REF!</v>
      </c>
      <c r="CP50" s="24" t="e">
        <f>IF(#REF!=34,7,0)</f>
        <v>#REF!</v>
      </c>
      <c r="CQ50" s="24" t="e">
        <f>IF(#REF!=35,6,0)</f>
        <v>#REF!</v>
      </c>
      <c r="CR50" s="24" t="e">
        <f>IF(#REF!=36,5,0)</f>
        <v>#REF!</v>
      </c>
      <c r="CS50" s="24" t="e">
        <f>IF(#REF!=37,4,0)</f>
        <v>#REF!</v>
      </c>
      <c r="CT50" s="24" t="e">
        <f>IF(#REF!=38,3,0)</f>
        <v>#REF!</v>
      </c>
      <c r="CU50" s="24" t="e">
        <f>IF(#REF!=39,2,0)</f>
        <v>#REF!</v>
      </c>
      <c r="CV50" s="24" t="e">
        <f>IF(#REF!=40,1,0)</f>
        <v>#REF!</v>
      </c>
      <c r="CW50" s="24" t="e">
        <f>IF(#REF!&gt;20,0,0)</f>
        <v>#REF!</v>
      </c>
      <c r="CX50" s="24" t="e">
        <f>IF(#REF!="сх",0,0)</f>
        <v>#REF!</v>
      </c>
      <c r="CY50" s="24" t="e">
        <f>SUM(BI50:CX50)</f>
        <v>#REF!</v>
      </c>
      <c r="CZ50" s="24" t="e">
        <f>IF(#REF!=1,45,0)</f>
        <v>#REF!</v>
      </c>
      <c r="DA50" s="24" t="e">
        <f>IF(#REF!=2,42,0)</f>
        <v>#REF!</v>
      </c>
      <c r="DB50" s="24" t="e">
        <f>IF(#REF!=3,40,0)</f>
        <v>#REF!</v>
      </c>
      <c r="DC50" s="24" t="e">
        <f>IF(#REF!=4,38,0)</f>
        <v>#REF!</v>
      </c>
      <c r="DD50" s="24" t="e">
        <f>IF(#REF!=5,36,0)</f>
        <v>#REF!</v>
      </c>
      <c r="DE50" s="24" t="e">
        <f>IF(#REF!=6,35,0)</f>
        <v>#REF!</v>
      </c>
      <c r="DF50" s="24" t="e">
        <f>IF(#REF!=7,34,0)</f>
        <v>#REF!</v>
      </c>
      <c r="DG50" s="24" t="e">
        <f>IF(#REF!=8,33,0)</f>
        <v>#REF!</v>
      </c>
      <c r="DH50" s="24" t="e">
        <f>IF(#REF!=9,32,0)</f>
        <v>#REF!</v>
      </c>
      <c r="DI50" s="24" t="e">
        <f>IF(#REF!=10,31,0)</f>
        <v>#REF!</v>
      </c>
      <c r="DJ50" s="24" t="e">
        <f>IF(#REF!=11,30,0)</f>
        <v>#REF!</v>
      </c>
      <c r="DK50" s="24" t="e">
        <f>IF(#REF!=12,29,0)</f>
        <v>#REF!</v>
      </c>
      <c r="DL50" s="24" t="e">
        <f>IF(#REF!=13,28,0)</f>
        <v>#REF!</v>
      </c>
      <c r="DM50" s="24" t="e">
        <f>IF(#REF!=14,27,0)</f>
        <v>#REF!</v>
      </c>
      <c r="DN50" s="24" t="e">
        <f>IF(#REF!=15,26,0)</f>
        <v>#REF!</v>
      </c>
      <c r="DO50" s="24" t="e">
        <f>IF(#REF!=16,25,0)</f>
        <v>#REF!</v>
      </c>
      <c r="DP50" s="24" t="e">
        <f>IF(#REF!=17,24,0)</f>
        <v>#REF!</v>
      </c>
      <c r="DQ50" s="24" t="e">
        <f>IF(#REF!=18,23,0)</f>
        <v>#REF!</v>
      </c>
      <c r="DR50" s="24" t="e">
        <f>IF(#REF!=19,22,0)</f>
        <v>#REF!</v>
      </c>
      <c r="DS50" s="24" t="e">
        <f>IF(#REF!=20,21,0)</f>
        <v>#REF!</v>
      </c>
      <c r="DT50" s="24" t="e">
        <f>IF(#REF!=21,20,0)</f>
        <v>#REF!</v>
      </c>
      <c r="DU50" s="24" t="e">
        <f>IF(#REF!=22,19,0)</f>
        <v>#REF!</v>
      </c>
      <c r="DV50" s="24" t="e">
        <f>IF(#REF!=23,18,0)</f>
        <v>#REF!</v>
      </c>
      <c r="DW50" s="24" t="e">
        <f>IF(#REF!=24,17,0)</f>
        <v>#REF!</v>
      </c>
      <c r="DX50" s="24" t="e">
        <f>IF(#REF!=25,16,0)</f>
        <v>#REF!</v>
      </c>
      <c r="DY50" s="24" t="e">
        <f>IF(#REF!=26,15,0)</f>
        <v>#REF!</v>
      </c>
      <c r="DZ50" s="24" t="e">
        <f>IF(#REF!=27,14,0)</f>
        <v>#REF!</v>
      </c>
      <c r="EA50" s="24" t="e">
        <f>IF(#REF!=28,13,0)</f>
        <v>#REF!</v>
      </c>
      <c r="EB50" s="24" t="e">
        <f>IF(#REF!=29,12,0)</f>
        <v>#REF!</v>
      </c>
      <c r="EC50" s="24" t="e">
        <f>IF(#REF!=30,11,0)</f>
        <v>#REF!</v>
      </c>
      <c r="ED50" s="24" t="e">
        <f>IF(#REF!=31,10,0)</f>
        <v>#REF!</v>
      </c>
      <c r="EE50" s="24" t="e">
        <f>IF(#REF!=32,9,0)</f>
        <v>#REF!</v>
      </c>
      <c r="EF50" s="24" t="e">
        <f>IF(#REF!=33,8,0)</f>
        <v>#REF!</v>
      </c>
      <c r="EG50" s="24" t="e">
        <f>IF(#REF!=34,7,0)</f>
        <v>#REF!</v>
      </c>
      <c r="EH50" s="24" t="e">
        <f>IF(#REF!=35,6,0)</f>
        <v>#REF!</v>
      </c>
      <c r="EI50" s="24" t="e">
        <f>IF(#REF!=36,5,0)</f>
        <v>#REF!</v>
      </c>
      <c r="EJ50" s="24" t="e">
        <f>IF(#REF!=37,4,0)</f>
        <v>#REF!</v>
      </c>
      <c r="EK50" s="24" t="e">
        <f>IF(#REF!=38,3,0)</f>
        <v>#REF!</v>
      </c>
      <c r="EL50" s="24" t="e">
        <f>IF(#REF!=39,2,0)</f>
        <v>#REF!</v>
      </c>
      <c r="EM50" s="24" t="e">
        <f>IF(#REF!=40,1,0)</f>
        <v>#REF!</v>
      </c>
      <c r="EN50" s="24" t="e">
        <f>IF(#REF!&gt;20,0,0)</f>
        <v>#REF!</v>
      </c>
      <c r="EO50" s="24" t="e">
        <f>IF(#REF!="сх",0,0)</f>
        <v>#REF!</v>
      </c>
      <c r="EP50" s="24" t="e">
        <f>SUM(CZ50:EO50)</f>
        <v>#REF!</v>
      </c>
      <c r="EQ50" s="24"/>
      <c r="ER50" s="24" t="e">
        <f>IF(#REF!="сх","ноль",IF(#REF!&gt;0,#REF!,"Ноль"))</f>
        <v>#REF!</v>
      </c>
      <c r="ES50" s="24" t="e">
        <f>IF(#REF!="сх","ноль",IF(#REF!&gt;0,#REF!,"Ноль"))</f>
        <v>#REF!</v>
      </c>
      <c r="ET50" s="24"/>
      <c r="EU50" s="24" t="e">
        <f>MIN(ER50,ES50)</f>
        <v>#REF!</v>
      </c>
      <c r="EV50" s="24" t="e">
        <f>IF(K50=#REF!,IF(#REF!&lt;#REF!,#REF!,EZ50),#REF!)</f>
        <v>#REF!</v>
      </c>
      <c r="EW50" s="24" t="e">
        <f>IF(K50=#REF!,IF(#REF!&lt;#REF!,0,1))</f>
        <v>#REF!</v>
      </c>
      <c r="EX50" s="24" t="e">
        <f>IF(AND(EU50&gt;=21,EU50&lt;&gt;0),EU50,IF(K50&lt;#REF!,"СТОП",EV50+EW50))</f>
        <v>#REF!</v>
      </c>
      <c r="EY50" s="24"/>
      <c r="EZ50" s="24">
        <v>15</v>
      </c>
      <c r="FA50" s="24">
        <v>16</v>
      </c>
      <c r="FB50" s="24"/>
      <c r="FC50" s="26" t="e">
        <f>IF(#REF!=1,25,0)</f>
        <v>#REF!</v>
      </c>
      <c r="FD50" s="26" t="e">
        <f>IF(#REF!=2,22,0)</f>
        <v>#REF!</v>
      </c>
      <c r="FE50" s="26" t="e">
        <f>IF(#REF!=3,20,0)</f>
        <v>#REF!</v>
      </c>
      <c r="FF50" s="26" t="e">
        <f>IF(#REF!=4,18,0)</f>
        <v>#REF!</v>
      </c>
      <c r="FG50" s="26" t="e">
        <f>IF(#REF!=5,16,0)</f>
        <v>#REF!</v>
      </c>
      <c r="FH50" s="26" t="e">
        <f>IF(#REF!=6,15,0)</f>
        <v>#REF!</v>
      </c>
      <c r="FI50" s="26" t="e">
        <f>IF(#REF!=7,14,0)</f>
        <v>#REF!</v>
      </c>
      <c r="FJ50" s="26" t="e">
        <f>IF(#REF!=8,13,0)</f>
        <v>#REF!</v>
      </c>
      <c r="FK50" s="26" t="e">
        <f>IF(#REF!=9,12,0)</f>
        <v>#REF!</v>
      </c>
      <c r="FL50" s="26" t="e">
        <f>IF(#REF!=10,11,0)</f>
        <v>#REF!</v>
      </c>
      <c r="FM50" s="26" t="e">
        <f>IF(#REF!=11,10,0)</f>
        <v>#REF!</v>
      </c>
      <c r="FN50" s="26" t="e">
        <f>IF(#REF!=12,9,0)</f>
        <v>#REF!</v>
      </c>
      <c r="FO50" s="26" t="e">
        <f>IF(#REF!=13,8,0)</f>
        <v>#REF!</v>
      </c>
      <c r="FP50" s="26" t="e">
        <f>IF(#REF!=14,7,0)</f>
        <v>#REF!</v>
      </c>
      <c r="FQ50" s="26" t="e">
        <f>IF(#REF!=15,6,0)</f>
        <v>#REF!</v>
      </c>
      <c r="FR50" s="26" t="e">
        <f>IF(#REF!=16,5,0)</f>
        <v>#REF!</v>
      </c>
      <c r="FS50" s="26" t="e">
        <f>IF(#REF!=17,4,0)</f>
        <v>#REF!</v>
      </c>
      <c r="FT50" s="26" t="e">
        <f>IF(#REF!=18,3,0)</f>
        <v>#REF!</v>
      </c>
      <c r="FU50" s="26" t="e">
        <f>IF(#REF!=19,2,0)</f>
        <v>#REF!</v>
      </c>
      <c r="FV50" s="26" t="e">
        <f>IF(#REF!=20,1,0)</f>
        <v>#REF!</v>
      </c>
      <c r="FW50" s="26" t="e">
        <f>IF(#REF!&gt;20,0,0)</f>
        <v>#REF!</v>
      </c>
      <c r="FX50" s="26" t="e">
        <f>IF(#REF!="сх",0,0)</f>
        <v>#REF!</v>
      </c>
      <c r="FY50" s="26" t="e">
        <f>SUM(FC50:FX50)</f>
        <v>#REF!</v>
      </c>
      <c r="FZ50" s="26" t="e">
        <f>IF(#REF!=1,25,0)</f>
        <v>#REF!</v>
      </c>
      <c r="GA50" s="26" t="e">
        <f>IF(#REF!=2,22,0)</f>
        <v>#REF!</v>
      </c>
      <c r="GB50" s="26" t="e">
        <f>IF(#REF!=3,20,0)</f>
        <v>#REF!</v>
      </c>
      <c r="GC50" s="26" t="e">
        <f>IF(#REF!=4,18,0)</f>
        <v>#REF!</v>
      </c>
      <c r="GD50" s="26" t="e">
        <f>IF(#REF!=5,16,0)</f>
        <v>#REF!</v>
      </c>
      <c r="GE50" s="26" t="e">
        <f>IF(#REF!=6,15,0)</f>
        <v>#REF!</v>
      </c>
      <c r="GF50" s="26" t="e">
        <f>IF(#REF!=7,14,0)</f>
        <v>#REF!</v>
      </c>
      <c r="GG50" s="26" t="e">
        <f>IF(#REF!=8,13,0)</f>
        <v>#REF!</v>
      </c>
      <c r="GH50" s="26" t="e">
        <f>IF(#REF!=9,12,0)</f>
        <v>#REF!</v>
      </c>
      <c r="GI50" s="26" t="e">
        <f>IF(#REF!=10,11,0)</f>
        <v>#REF!</v>
      </c>
      <c r="GJ50" s="26" t="e">
        <f>IF(#REF!=11,10,0)</f>
        <v>#REF!</v>
      </c>
      <c r="GK50" s="26" t="e">
        <f>IF(#REF!=12,9,0)</f>
        <v>#REF!</v>
      </c>
      <c r="GL50" s="26" t="e">
        <f>IF(#REF!=13,8,0)</f>
        <v>#REF!</v>
      </c>
      <c r="GM50" s="26" t="e">
        <f>IF(#REF!=14,7,0)</f>
        <v>#REF!</v>
      </c>
      <c r="GN50" s="26" t="e">
        <f>IF(#REF!=15,6,0)</f>
        <v>#REF!</v>
      </c>
      <c r="GO50" s="26" t="e">
        <f>IF(#REF!=16,5,0)</f>
        <v>#REF!</v>
      </c>
      <c r="GP50" s="26" t="e">
        <f>IF(#REF!=17,4,0)</f>
        <v>#REF!</v>
      </c>
      <c r="GQ50" s="26" t="e">
        <f>IF(#REF!=18,3,0)</f>
        <v>#REF!</v>
      </c>
      <c r="GR50" s="26" t="e">
        <f>IF(#REF!=19,2,0)</f>
        <v>#REF!</v>
      </c>
      <c r="GS50" s="26" t="e">
        <f>IF(#REF!=20,1,0)</f>
        <v>#REF!</v>
      </c>
      <c r="GT50" s="26" t="e">
        <f>IF(#REF!&gt;20,0,0)</f>
        <v>#REF!</v>
      </c>
      <c r="GU50" s="26" t="e">
        <f>IF(#REF!="сх",0,0)</f>
        <v>#REF!</v>
      </c>
      <c r="GV50" s="26" t="e">
        <f>SUM(FZ50:GU50)</f>
        <v>#REF!</v>
      </c>
      <c r="GW50" s="26" t="e">
        <f>IF(#REF!=1,100,0)</f>
        <v>#REF!</v>
      </c>
      <c r="GX50" s="26" t="e">
        <f>IF(#REF!=2,98,0)</f>
        <v>#REF!</v>
      </c>
      <c r="GY50" s="26" t="e">
        <f>IF(#REF!=3,95,0)</f>
        <v>#REF!</v>
      </c>
      <c r="GZ50" s="26" t="e">
        <f>IF(#REF!=4,93,0)</f>
        <v>#REF!</v>
      </c>
      <c r="HA50" s="26" t="e">
        <f>IF(#REF!=5,90,0)</f>
        <v>#REF!</v>
      </c>
      <c r="HB50" s="26" t="e">
        <f>IF(#REF!=6,88,0)</f>
        <v>#REF!</v>
      </c>
      <c r="HC50" s="26" t="e">
        <f>IF(#REF!=7,85,0)</f>
        <v>#REF!</v>
      </c>
      <c r="HD50" s="26" t="e">
        <f>IF(#REF!=8,83,0)</f>
        <v>#REF!</v>
      </c>
      <c r="HE50" s="26" t="e">
        <f>IF(#REF!=9,80,0)</f>
        <v>#REF!</v>
      </c>
      <c r="HF50" s="26" t="e">
        <f>IF(#REF!=10,78,0)</f>
        <v>#REF!</v>
      </c>
      <c r="HG50" s="26" t="e">
        <f>IF(#REF!=11,75,0)</f>
        <v>#REF!</v>
      </c>
      <c r="HH50" s="26" t="e">
        <f>IF(#REF!=12,73,0)</f>
        <v>#REF!</v>
      </c>
      <c r="HI50" s="26" t="e">
        <f>IF(#REF!=13,70,0)</f>
        <v>#REF!</v>
      </c>
      <c r="HJ50" s="26" t="e">
        <f>IF(#REF!=14,68,0)</f>
        <v>#REF!</v>
      </c>
      <c r="HK50" s="26" t="e">
        <f>IF(#REF!=15,65,0)</f>
        <v>#REF!</v>
      </c>
      <c r="HL50" s="26" t="e">
        <f>IF(#REF!=16,63,0)</f>
        <v>#REF!</v>
      </c>
      <c r="HM50" s="26" t="e">
        <f>IF(#REF!=17,60,0)</f>
        <v>#REF!</v>
      </c>
      <c r="HN50" s="26" t="e">
        <f>IF(#REF!=18,58,0)</f>
        <v>#REF!</v>
      </c>
      <c r="HO50" s="26" t="e">
        <f>IF(#REF!=19,55,0)</f>
        <v>#REF!</v>
      </c>
      <c r="HP50" s="26" t="e">
        <f>IF(#REF!=20,53,0)</f>
        <v>#REF!</v>
      </c>
      <c r="HQ50" s="26" t="e">
        <f>IF(#REF!&gt;20,0,0)</f>
        <v>#REF!</v>
      </c>
      <c r="HR50" s="26" t="e">
        <f>IF(#REF!="сх",0,0)</f>
        <v>#REF!</v>
      </c>
      <c r="HS50" s="26" t="e">
        <f>SUM(GW50:HR50)</f>
        <v>#REF!</v>
      </c>
      <c r="HT50" s="26" t="e">
        <f>IF(#REF!=1,100,0)</f>
        <v>#REF!</v>
      </c>
      <c r="HU50" s="26" t="e">
        <f>IF(#REF!=2,98,0)</f>
        <v>#REF!</v>
      </c>
      <c r="HV50" s="26" t="e">
        <f>IF(#REF!=3,95,0)</f>
        <v>#REF!</v>
      </c>
      <c r="HW50" s="26" t="e">
        <f>IF(#REF!=4,93,0)</f>
        <v>#REF!</v>
      </c>
      <c r="HX50" s="26" t="e">
        <f>IF(#REF!=5,90,0)</f>
        <v>#REF!</v>
      </c>
      <c r="HY50" s="26" t="e">
        <f>IF(#REF!=6,88,0)</f>
        <v>#REF!</v>
      </c>
      <c r="HZ50" s="26" t="e">
        <f>IF(#REF!=7,85,0)</f>
        <v>#REF!</v>
      </c>
      <c r="IA50" s="26" t="e">
        <f>IF(#REF!=8,83,0)</f>
        <v>#REF!</v>
      </c>
      <c r="IB50" s="26" t="e">
        <f>IF(#REF!=9,80,0)</f>
        <v>#REF!</v>
      </c>
      <c r="IC50" s="26" t="e">
        <f>IF(#REF!=10,78,0)</f>
        <v>#REF!</v>
      </c>
      <c r="ID50" s="26" t="e">
        <f>IF(#REF!=11,75,0)</f>
        <v>#REF!</v>
      </c>
      <c r="IE50" s="26" t="e">
        <f>IF(#REF!=12,73,0)</f>
        <v>#REF!</v>
      </c>
      <c r="IF50" s="26" t="e">
        <f>IF(#REF!=13,70,0)</f>
        <v>#REF!</v>
      </c>
      <c r="IG50" s="26" t="e">
        <f>IF(#REF!=14,68,0)</f>
        <v>#REF!</v>
      </c>
      <c r="IH50" s="26" t="e">
        <f>IF(#REF!=15,65,0)</f>
        <v>#REF!</v>
      </c>
      <c r="II50" s="26" t="e">
        <f>IF(#REF!=16,63,0)</f>
        <v>#REF!</v>
      </c>
      <c r="IJ50" s="26" t="e">
        <f>IF(#REF!=17,60,0)</f>
        <v>#REF!</v>
      </c>
      <c r="IK50" s="26" t="e">
        <f>IF(#REF!=18,58,0)</f>
        <v>#REF!</v>
      </c>
      <c r="IL50" s="26" t="e">
        <f>IF(#REF!=19,55,0)</f>
        <v>#REF!</v>
      </c>
      <c r="IM50" s="26" t="e">
        <f>IF(#REF!=20,53,0)</f>
        <v>#REF!</v>
      </c>
      <c r="IN50" s="26" t="e">
        <f>IF(#REF!&gt;20,0,0)</f>
        <v>#REF!</v>
      </c>
      <c r="IO50" s="26" t="e">
        <f>IF(#REF!="сх",0,0)</f>
        <v>#REF!</v>
      </c>
      <c r="IP50" s="26" t="e">
        <f>SUM(HT50:IO50)</f>
        <v>#REF!</v>
      </c>
      <c r="IQ50" s="24"/>
      <c r="IR50" s="24"/>
      <c r="IS50" s="24"/>
      <c r="IT50" s="24"/>
      <c r="IU50" s="24"/>
      <c r="IV50" s="24"/>
    </row>
    <row r="51" spans="1:256" s="3" customFormat="1" ht="34.5">
      <c r="A51" s="103"/>
      <c r="B51" s="95"/>
      <c r="C51" s="89"/>
      <c r="D51" s="54" t="s">
        <v>68</v>
      </c>
      <c r="E51" s="73" t="s">
        <v>54</v>
      </c>
      <c r="F51" s="76">
        <v>14</v>
      </c>
      <c r="G51" s="65">
        <v>20</v>
      </c>
      <c r="H51" s="66">
        <v>21</v>
      </c>
      <c r="I51" s="67">
        <v>20</v>
      </c>
      <c r="J51" s="83">
        <v>21</v>
      </c>
      <c r="K51" s="96"/>
      <c r="L51" s="87"/>
      <c r="M51" s="24"/>
      <c r="N51" s="25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4"/>
      <c r="IR51" s="24"/>
      <c r="IS51" s="24"/>
      <c r="IT51" s="24"/>
      <c r="IU51" s="24"/>
      <c r="IV51" s="24"/>
    </row>
    <row r="52" spans="1:256" s="3" customFormat="1" ht="35.25" thickBot="1">
      <c r="A52" s="109"/>
      <c r="B52" s="110"/>
      <c r="C52" s="90"/>
      <c r="D52" s="72" t="s">
        <v>67</v>
      </c>
      <c r="E52" s="74">
        <v>85</v>
      </c>
      <c r="F52" s="77">
        <v>11</v>
      </c>
      <c r="G52" s="68" t="s">
        <v>1</v>
      </c>
      <c r="H52" s="69">
        <v>0</v>
      </c>
      <c r="I52" s="78" t="s">
        <v>98</v>
      </c>
      <c r="J52" s="85">
        <v>0</v>
      </c>
      <c r="K52" s="96"/>
      <c r="L52" s="87"/>
      <c r="M52" s="24"/>
      <c r="N52" s="25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6"/>
      <c r="HP52" s="26"/>
      <c r="HQ52" s="26"/>
      <c r="HR52" s="26"/>
      <c r="HS52" s="26"/>
      <c r="HT52" s="26"/>
      <c r="HU52" s="26"/>
      <c r="HV52" s="26"/>
      <c r="HW52" s="26"/>
      <c r="HX52" s="26"/>
      <c r="HY52" s="26"/>
      <c r="HZ52" s="26"/>
      <c r="IA52" s="26"/>
      <c r="IB52" s="26"/>
      <c r="IC52" s="26"/>
      <c r="ID52" s="26"/>
      <c r="IE52" s="26"/>
      <c r="IF52" s="26"/>
      <c r="IG52" s="26"/>
      <c r="IH52" s="26"/>
      <c r="II52" s="26"/>
      <c r="IJ52" s="26"/>
      <c r="IK52" s="26"/>
      <c r="IL52" s="26"/>
      <c r="IM52" s="26"/>
      <c r="IN52" s="26"/>
      <c r="IO52" s="26"/>
      <c r="IP52" s="26"/>
      <c r="IQ52" s="24"/>
      <c r="IR52" s="24"/>
      <c r="IS52" s="24"/>
      <c r="IT52" s="24"/>
      <c r="IU52" s="24"/>
      <c r="IV52" s="24"/>
    </row>
    <row r="53" spans="1:256" ht="12.75">
      <c r="A53" s="27"/>
      <c r="B53" s="27"/>
      <c r="C53" s="27"/>
      <c r="D53" s="27"/>
      <c r="E53" s="27"/>
      <c r="F53" s="27"/>
      <c r="G53" s="27" t="s">
        <v>23</v>
      </c>
      <c r="H53" s="27"/>
      <c r="I53" s="27"/>
      <c r="J53" s="27"/>
      <c r="K53" s="27"/>
      <c r="L53" s="8"/>
      <c r="M53" s="7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7"/>
      <c r="DX53" s="7"/>
      <c r="DY53" s="7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9"/>
      <c r="ER53" s="9"/>
      <c r="ES53" s="9"/>
      <c r="ET53" s="9"/>
      <c r="EU53" s="9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  <c r="IV53" s="8"/>
    </row>
    <row r="54" spans="1:256" s="33" customFormat="1" ht="43.5">
      <c r="A54" s="46" t="s">
        <v>19</v>
      </c>
      <c r="B54" s="46"/>
      <c r="C54" s="46"/>
      <c r="D54" s="46"/>
      <c r="E54" s="46"/>
      <c r="F54" s="46"/>
      <c r="G54" s="46"/>
      <c r="H54" s="46"/>
      <c r="I54" s="46"/>
      <c r="J54" s="46"/>
      <c r="K54" s="48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7"/>
      <c r="DS54" s="47"/>
      <c r="DT54" s="47"/>
      <c r="DU54" s="48"/>
      <c r="DV54" s="48"/>
      <c r="DW54" s="48"/>
      <c r="DX54" s="47"/>
      <c r="DY54" s="47"/>
      <c r="DZ54" s="47"/>
      <c r="EA54" s="47"/>
      <c r="EB54" s="47"/>
      <c r="EC54" s="47"/>
      <c r="ED54" s="47"/>
      <c r="EE54" s="47"/>
      <c r="EF54" s="47"/>
      <c r="EG54" s="47"/>
      <c r="EH54" s="47"/>
      <c r="EI54" s="47"/>
      <c r="EJ54" s="47"/>
      <c r="EK54" s="47"/>
      <c r="EL54" s="47"/>
      <c r="EM54" s="47"/>
      <c r="EN54" s="47"/>
      <c r="EO54" s="49"/>
      <c r="EP54" s="49"/>
      <c r="EQ54" s="49"/>
      <c r="ER54" s="49"/>
      <c r="ES54" s="49"/>
      <c r="ET54" s="47"/>
      <c r="EU54" s="47"/>
      <c r="EV54" s="47"/>
      <c r="EW54" s="47"/>
      <c r="EX54" s="47"/>
      <c r="EY54" s="47"/>
      <c r="EZ54" s="47"/>
      <c r="FA54" s="47"/>
      <c r="FB54" s="47"/>
      <c r="FC54" s="47"/>
      <c r="FD54" s="47"/>
      <c r="FE54" s="47"/>
      <c r="FF54" s="47"/>
      <c r="FG54" s="47"/>
      <c r="FH54" s="47"/>
      <c r="FI54" s="47"/>
      <c r="FJ54" s="47"/>
      <c r="FK54" s="47"/>
      <c r="FL54" s="47"/>
      <c r="FM54" s="47"/>
      <c r="FN54" s="47"/>
      <c r="FO54" s="47"/>
      <c r="FP54" s="47"/>
      <c r="FQ54" s="47"/>
      <c r="FR54" s="47"/>
      <c r="FS54" s="47"/>
      <c r="FT54" s="47"/>
      <c r="FU54" s="47"/>
      <c r="FV54" s="47"/>
      <c r="FW54" s="47"/>
      <c r="FX54" s="47"/>
      <c r="FY54" s="47"/>
      <c r="FZ54" s="47"/>
      <c r="GA54" s="47"/>
      <c r="GB54" s="47"/>
      <c r="GC54" s="47"/>
      <c r="GD54" s="47"/>
      <c r="GE54" s="47"/>
      <c r="GF54" s="47"/>
      <c r="GG54" s="47"/>
      <c r="GH54" s="47"/>
      <c r="GI54" s="47"/>
      <c r="GJ54" s="47"/>
      <c r="GK54" s="47"/>
      <c r="GL54" s="47"/>
      <c r="GM54" s="47"/>
      <c r="GN54" s="47"/>
      <c r="GO54" s="47"/>
      <c r="GP54" s="47"/>
      <c r="GQ54" s="47"/>
      <c r="GR54" s="47"/>
      <c r="GS54" s="47"/>
      <c r="GT54" s="47"/>
      <c r="GU54" s="47"/>
      <c r="GV54" s="47"/>
      <c r="GW54" s="47"/>
      <c r="GX54" s="47"/>
      <c r="GY54" s="47"/>
      <c r="GZ54" s="47"/>
      <c r="HA54" s="47"/>
      <c r="HB54" s="47"/>
      <c r="HC54" s="47"/>
      <c r="HD54" s="47"/>
      <c r="HE54" s="47"/>
      <c r="HF54" s="47"/>
      <c r="HG54" s="47"/>
      <c r="HH54" s="47"/>
      <c r="HI54" s="47"/>
      <c r="HJ54" s="47"/>
      <c r="HK54" s="47"/>
      <c r="HL54" s="47"/>
      <c r="HM54" s="47"/>
      <c r="HN54" s="47"/>
      <c r="HO54" s="47"/>
      <c r="HP54" s="47"/>
      <c r="HQ54" s="47"/>
      <c r="HR54" s="47"/>
      <c r="HS54" s="47"/>
      <c r="HT54" s="47"/>
      <c r="HU54" s="47"/>
      <c r="HV54" s="47"/>
      <c r="HW54" s="47"/>
      <c r="HX54" s="47"/>
      <c r="HY54" s="47"/>
      <c r="HZ54" s="47"/>
      <c r="IA54" s="47"/>
      <c r="IB54" s="47"/>
      <c r="IC54" s="47"/>
      <c r="ID54" s="47"/>
      <c r="IE54" s="47"/>
      <c r="IF54" s="47"/>
      <c r="IG54" s="47"/>
      <c r="IH54" s="47"/>
      <c r="II54" s="47"/>
      <c r="IJ54" s="47"/>
      <c r="IK54" s="47"/>
      <c r="IL54" s="47"/>
      <c r="IM54" s="47"/>
      <c r="IN54" s="47"/>
      <c r="IO54" s="47"/>
      <c r="IP54" s="47"/>
      <c r="IQ54" s="47"/>
      <c r="IR54" s="47"/>
      <c r="IS54" s="47"/>
      <c r="IT54" s="47"/>
      <c r="IU54" s="47"/>
      <c r="IV54" s="47"/>
    </row>
    <row r="55" spans="1:256" s="33" customFormat="1" ht="43.5">
      <c r="A55" s="46" t="s">
        <v>42</v>
      </c>
      <c r="B55" s="46"/>
      <c r="C55" s="46"/>
      <c r="D55" s="46"/>
      <c r="E55" s="46"/>
      <c r="F55" s="46"/>
      <c r="G55" s="46"/>
      <c r="H55" s="46"/>
      <c r="I55" s="46"/>
      <c r="J55" s="46"/>
      <c r="K55" s="48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7"/>
      <c r="DJ55" s="47"/>
      <c r="DK55" s="47"/>
      <c r="DL55" s="47"/>
      <c r="DM55" s="47"/>
      <c r="DN55" s="47"/>
      <c r="DO55" s="47"/>
      <c r="DP55" s="47"/>
      <c r="DQ55" s="47"/>
      <c r="DR55" s="47"/>
      <c r="DS55" s="47"/>
      <c r="DT55" s="47"/>
      <c r="DU55" s="48"/>
      <c r="DV55" s="48"/>
      <c r="DW55" s="48"/>
      <c r="DX55" s="47"/>
      <c r="DY55" s="47"/>
      <c r="DZ55" s="47"/>
      <c r="EA55" s="47"/>
      <c r="EB55" s="47"/>
      <c r="EC55" s="47"/>
      <c r="ED55" s="47"/>
      <c r="EE55" s="47"/>
      <c r="EF55" s="47"/>
      <c r="EG55" s="47"/>
      <c r="EH55" s="47"/>
      <c r="EI55" s="47"/>
      <c r="EJ55" s="47"/>
      <c r="EK55" s="47"/>
      <c r="EL55" s="47"/>
      <c r="EM55" s="47"/>
      <c r="EN55" s="47"/>
      <c r="EO55" s="49"/>
      <c r="EP55" s="49"/>
      <c r="EQ55" s="49"/>
      <c r="ER55" s="49"/>
      <c r="ES55" s="49"/>
      <c r="ET55" s="47"/>
      <c r="EU55" s="47"/>
      <c r="EV55" s="47"/>
      <c r="EW55" s="47"/>
      <c r="EX55" s="47"/>
      <c r="EY55" s="47"/>
      <c r="EZ55" s="47"/>
      <c r="FA55" s="47"/>
      <c r="FB55" s="47"/>
      <c r="FC55" s="47"/>
      <c r="FD55" s="47"/>
      <c r="FE55" s="47"/>
      <c r="FF55" s="47"/>
      <c r="FG55" s="47"/>
      <c r="FH55" s="47"/>
      <c r="FI55" s="47"/>
      <c r="FJ55" s="47"/>
      <c r="FK55" s="47"/>
      <c r="FL55" s="47"/>
      <c r="FM55" s="47"/>
      <c r="FN55" s="47"/>
      <c r="FO55" s="47"/>
      <c r="FP55" s="47"/>
      <c r="FQ55" s="47"/>
      <c r="FR55" s="47"/>
      <c r="FS55" s="47"/>
      <c r="FT55" s="47"/>
      <c r="FU55" s="47"/>
      <c r="FV55" s="47"/>
      <c r="FW55" s="47"/>
      <c r="FX55" s="47"/>
      <c r="FY55" s="47"/>
      <c r="FZ55" s="47"/>
      <c r="GA55" s="47"/>
      <c r="GB55" s="47"/>
      <c r="GC55" s="47"/>
      <c r="GD55" s="47"/>
      <c r="GE55" s="47"/>
      <c r="GF55" s="47"/>
      <c r="GG55" s="47"/>
      <c r="GH55" s="47"/>
      <c r="GI55" s="47"/>
      <c r="GJ55" s="47"/>
      <c r="GK55" s="47"/>
      <c r="GL55" s="47"/>
      <c r="GM55" s="47"/>
      <c r="GN55" s="47"/>
      <c r="GO55" s="47"/>
      <c r="GP55" s="47"/>
      <c r="GQ55" s="47"/>
      <c r="GR55" s="47"/>
      <c r="GS55" s="47"/>
      <c r="GT55" s="47"/>
      <c r="GU55" s="47"/>
      <c r="GV55" s="47"/>
      <c r="GW55" s="47"/>
      <c r="GX55" s="47"/>
      <c r="GY55" s="47"/>
      <c r="GZ55" s="47"/>
      <c r="HA55" s="47"/>
      <c r="HB55" s="47"/>
      <c r="HC55" s="47"/>
      <c r="HD55" s="47"/>
      <c r="HE55" s="47"/>
      <c r="HF55" s="47"/>
      <c r="HG55" s="47"/>
      <c r="HH55" s="47"/>
      <c r="HI55" s="47"/>
      <c r="HJ55" s="47"/>
      <c r="HK55" s="47"/>
      <c r="HL55" s="47"/>
      <c r="HM55" s="47"/>
      <c r="HN55" s="47"/>
      <c r="HO55" s="47"/>
      <c r="HP55" s="47"/>
      <c r="HQ55" s="47"/>
      <c r="HR55" s="47"/>
      <c r="HS55" s="47"/>
      <c r="HT55" s="47"/>
      <c r="HU55" s="47"/>
      <c r="HV55" s="47"/>
      <c r="HW55" s="47"/>
      <c r="HX55" s="47"/>
      <c r="HY55" s="47"/>
      <c r="HZ55" s="47"/>
      <c r="IA55" s="47"/>
      <c r="IB55" s="47"/>
      <c r="IC55" s="47"/>
      <c r="ID55" s="47"/>
      <c r="IE55" s="47"/>
      <c r="IF55" s="47"/>
      <c r="IG55" s="47"/>
      <c r="IH55" s="47"/>
      <c r="II55" s="47"/>
      <c r="IJ55" s="47"/>
      <c r="IK55" s="47"/>
      <c r="IL55" s="47"/>
      <c r="IM55" s="47"/>
      <c r="IN55" s="47"/>
      <c r="IO55" s="47"/>
      <c r="IP55" s="47"/>
      <c r="IQ55" s="47"/>
      <c r="IR55" s="47"/>
      <c r="IS55" s="47"/>
      <c r="IT55" s="47"/>
      <c r="IU55" s="47"/>
      <c r="IV55" s="47"/>
    </row>
    <row r="56" spans="1:256" s="33" customFormat="1" ht="6" customHeight="1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8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7"/>
      <c r="DL56" s="47"/>
      <c r="DM56" s="47"/>
      <c r="DN56" s="47"/>
      <c r="DO56" s="47"/>
      <c r="DP56" s="47"/>
      <c r="DQ56" s="47"/>
      <c r="DR56" s="47"/>
      <c r="DS56" s="47"/>
      <c r="DT56" s="47"/>
      <c r="DU56" s="48"/>
      <c r="DV56" s="48"/>
      <c r="DW56" s="48"/>
      <c r="DX56" s="47"/>
      <c r="DY56" s="47"/>
      <c r="DZ56" s="47"/>
      <c r="EA56" s="47"/>
      <c r="EB56" s="47"/>
      <c r="EC56" s="47"/>
      <c r="ED56" s="47"/>
      <c r="EE56" s="47"/>
      <c r="EF56" s="47"/>
      <c r="EG56" s="47"/>
      <c r="EH56" s="47"/>
      <c r="EI56" s="47"/>
      <c r="EJ56" s="47"/>
      <c r="EK56" s="47"/>
      <c r="EL56" s="47"/>
      <c r="EM56" s="47"/>
      <c r="EN56" s="47"/>
      <c r="EO56" s="49"/>
      <c r="EP56" s="49"/>
      <c r="EQ56" s="49"/>
      <c r="ER56" s="49"/>
      <c r="ES56" s="49"/>
      <c r="ET56" s="47"/>
      <c r="EU56" s="47"/>
      <c r="EV56" s="47"/>
      <c r="EW56" s="47"/>
      <c r="EX56" s="47"/>
      <c r="EY56" s="47"/>
      <c r="EZ56" s="47"/>
      <c r="FA56" s="47"/>
      <c r="FB56" s="47"/>
      <c r="FC56" s="47"/>
      <c r="FD56" s="47"/>
      <c r="FE56" s="47"/>
      <c r="FF56" s="47"/>
      <c r="FG56" s="47"/>
      <c r="FH56" s="47"/>
      <c r="FI56" s="47"/>
      <c r="FJ56" s="47"/>
      <c r="FK56" s="47"/>
      <c r="FL56" s="47"/>
      <c r="FM56" s="47"/>
      <c r="FN56" s="47"/>
      <c r="FO56" s="47"/>
      <c r="FP56" s="47"/>
      <c r="FQ56" s="47"/>
      <c r="FR56" s="47"/>
      <c r="FS56" s="47"/>
      <c r="FT56" s="47"/>
      <c r="FU56" s="47"/>
      <c r="FV56" s="47"/>
      <c r="FW56" s="47"/>
      <c r="FX56" s="47"/>
      <c r="FY56" s="47"/>
      <c r="FZ56" s="47"/>
      <c r="GA56" s="47"/>
      <c r="GB56" s="47"/>
      <c r="GC56" s="47"/>
      <c r="GD56" s="47"/>
      <c r="GE56" s="47"/>
      <c r="GF56" s="47"/>
      <c r="GG56" s="47"/>
      <c r="GH56" s="47"/>
      <c r="GI56" s="47"/>
      <c r="GJ56" s="47"/>
      <c r="GK56" s="47"/>
      <c r="GL56" s="47"/>
      <c r="GM56" s="47"/>
      <c r="GN56" s="47"/>
      <c r="GO56" s="47"/>
      <c r="GP56" s="47"/>
      <c r="GQ56" s="47"/>
      <c r="GR56" s="47"/>
      <c r="GS56" s="47"/>
      <c r="GT56" s="47"/>
      <c r="GU56" s="47"/>
      <c r="GV56" s="47"/>
      <c r="GW56" s="47"/>
      <c r="GX56" s="47"/>
      <c r="GY56" s="47"/>
      <c r="GZ56" s="47"/>
      <c r="HA56" s="47"/>
      <c r="HB56" s="47"/>
      <c r="HC56" s="47"/>
      <c r="HD56" s="47"/>
      <c r="HE56" s="47"/>
      <c r="HF56" s="47"/>
      <c r="HG56" s="47"/>
      <c r="HH56" s="47"/>
      <c r="HI56" s="47"/>
      <c r="HJ56" s="47"/>
      <c r="HK56" s="47"/>
      <c r="HL56" s="47"/>
      <c r="HM56" s="47"/>
      <c r="HN56" s="47"/>
      <c r="HO56" s="47"/>
      <c r="HP56" s="47"/>
      <c r="HQ56" s="47"/>
      <c r="HR56" s="47"/>
      <c r="HS56" s="47"/>
      <c r="HT56" s="47"/>
      <c r="HU56" s="47"/>
      <c r="HV56" s="47"/>
      <c r="HW56" s="47"/>
      <c r="HX56" s="47"/>
      <c r="HY56" s="47"/>
      <c r="HZ56" s="47"/>
      <c r="IA56" s="47"/>
      <c r="IB56" s="47"/>
      <c r="IC56" s="47"/>
      <c r="ID56" s="47"/>
      <c r="IE56" s="47"/>
      <c r="IF56" s="47"/>
      <c r="IG56" s="47"/>
      <c r="IH56" s="47"/>
      <c r="II56" s="47"/>
      <c r="IJ56" s="47"/>
      <c r="IK56" s="47"/>
      <c r="IL56" s="47"/>
      <c r="IM56" s="47"/>
      <c r="IN56" s="47"/>
      <c r="IO56" s="47"/>
      <c r="IP56" s="47"/>
      <c r="IQ56" s="47"/>
      <c r="IR56" s="47"/>
      <c r="IS56" s="47"/>
      <c r="IT56" s="47"/>
      <c r="IU56" s="47"/>
      <c r="IV56" s="47"/>
    </row>
    <row r="57" spans="1:256" s="33" customFormat="1" ht="43.5">
      <c r="A57" s="46" t="s">
        <v>32</v>
      </c>
      <c r="B57" s="46"/>
      <c r="C57" s="46"/>
      <c r="D57" s="46"/>
      <c r="E57" s="46"/>
      <c r="F57" s="46"/>
      <c r="G57" s="46"/>
      <c r="H57" s="46"/>
      <c r="I57" s="46"/>
      <c r="J57" s="46"/>
      <c r="K57" s="48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7"/>
      <c r="DG57" s="47"/>
      <c r="DH57" s="47"/>
      <c r="DI57" s="47"/>
      <c r="DJ57" s="47"/>
      <c r="DK57" s="47"/>
      <c r="DL57" s="47"/>
      <c r="DM57" s="47"/>
      <c r="DN57" s="47"/>
      <c r="DO57" s="47"/>
      <c r="DP57" s="47"/>
      <c r="DQ57" s="47"/>
      <c r="DR57" s="47"/>
      <c r="DS57" s="47"/>
      <c r="DT57" s="47"/>
      <c r="DU57" s="48"/>
      <c r="DV57" s="48"/>
      <c r="DW57" s="48"/>
      <c r="DX57" s="47"/>
      <c r="DY57" s="47"/>
      <c r="DZ57" s="47"/>
      <c r="EA57" s="47"/>
      <c r="EB57" s="47"/>
      <c r="EC57" s="47"/>
      <c r="ED57" s="47"/>
      <c r="EE57" s="47"/>
      <c r="EF57" s="47"/>
      <c r="EG57" s="47"/>
      <c r="EH57" s="47"/>
      <c r="EI57" s="47"/>
      <c r="EJ57" s="47"/>
      <c r="EK57" s="47"/>
      <c r="EL57" s="47"/>
      <c r="EM57" s="47"/>
      <c r="EN57" s="47"/>
      <c r="EO57" s="49"/>
      <c r="EP57" s="49"/>
      <c r="EQ57" s="49"/>
      <c r="ER57" s="49"/>
      <c r="ES57" s="49"/>
      <c r="ET57" s="47"/>
      <c r="EU57" s="47"/>
      <c r="EV57" s="47"/>
      <c r="EW57" s="47"/>
      <c r="EX57" s="47"/>
      <c r="EY57" s="47"/>
      <c r="EZ57" s="47"/>
      <c r="FA57" s="47"/>
      <c r="FB57" s="47"/>
      <c r="FC57" s="47"/>
      <c r="FD57" s="47"/>
      <c r="FE57" s="47"/>
      <c r="FF57" s="47"/>
      <c r="FG57" s="47"/>
      <c r="FH57" s="47"/>
      <c r="FI57" s="47"/>
      <c r="FJ57" s="47"/>
      <c r="FK57" s="47"/>
      <c r="FL57" s="47"/>
      <c r="FM57" s="47"/>
      <c r="FN57" s="47"/>
      <c r="FO57" s="47"/>
      <c r="FP57" s="47"/>
      <c r="FQ57" s="47"/>
      <c r="FR57" s="47"/>
      <c r="FS57" s="47"/>
      <c r="FT57" s="47"/>
      <c r="FU57" s="47"/>
      <c r="FV57" s="47"/>
      <c r="FW57" s="47"/>
      <c r="FX57" s="47"/>
      <c r="FY57" s="47"/>
      <c r="FZ57" s="47"/>
      <c r="GA57" s="47"/>
      <c r="GB57" s="47"/>
      <c r="GC57" s="47"/>
      <c r="GD57" s="47"/>
      <c r="GE57" s="47"/>
      <c r="GF57" s="47"/>
      <c r="GG57" s="47"/>
      <c r="GH57" s="47"/>
      <c r="GI57" s="47"/>
      <c r="GJ57" s="47"/>
      <c r="GK57" s="47"/>
      <c r="GL57" s="47"/>
      <c r="GM57" s="47"/>
      <c r="GN57" s="47"/>
      <c r="GO57" s="47"/>
      <c r="GP57" s="47"/>
      <c r="GQ57" s="47"/>
      <c r="GR57" s="47"/>
      <c r="GS57" s="47"/>
      <c r="GT57" s="47"/>
      <c r="GU57" s="47"/>
      <c r="GV57" s="47"/>
      <c r="GW57" s="47"/>
      <c r="GX57" s="47"/>
      <c r="GY57" s="47"/>
      <c r="GZ57" s="47"/>
      <c r="HA57" s="47"/>
      <c r="HB57" s="47"/>
      <c r="HC57" s="47"/>
      <c r="HD57" s="47"/>
      <c r="HE57" s="47"/>
      <c r="HF57" s="47"/>
      <c r="HG57" s="47"/>
      <c r="HH57" s="47"/>
      <c r="HI57" s="47"/>
      <c r="HJ57" s="47"/>
      <c r="HK57" s="47"/>
      <c r="HL57" s="47"/>
      <c r="HM57" s="47"/>
      <c r="HN57" s="47"/>
      <c r="HO57" s="47"/>
      <c r="HP57" s="47"/>
      <c r="HQ57" s="47"/>
      <c r="HR57" s="47"/>
      <c r="HS57" s="47"/>
      <c r="HT57" s="47"/>
      <c r="HU57" s="47"/>
      <c r="HV57" s="47"/>
      <c r="HW57" s="47"/>
      <c r="HX57" s="47"/>
      <c r="HY57" s="47"/>
      <c r="HZ57" s="47"/>
      <c r="IA57" s="47"/>
      <c r="IB57" s="47"/>
      <c r="IC57" s="47"/>
      <c r="ID57" s="47"/>
      <c r="IE57" s="47"/>
      <c r="IF57" s="47"/>
      <c r="IG57" s="47"/>
      <c r="IH57" s="47"/>
      <c r="II57" s="47"/>
      <c r="IJ57" s="47"/>
      <c r="IK57" s="47"/>
      <c r="IL57" s="47"/>
      <c r="IM57" s="47"/>
      <c r="IN57" s="47"/>
      <c r="IO57" s="47"/>
      <c r="IP57" s="47"/>
      <c r="IQ57" s="47"/>
      <c r="IR57" s="47"/>
      <c r="IS57" s="47"/>
      <c r="IT57" s="47"/>
      <c r="IU57" s="47"/>
      <c r="IV57" s="47"/>
    </row>
    <row r="58" spans="1:256" s="33" customFormat="1" ht="43.5">
      <c r="A58" s="50" t="s">
        <v>33</v>
      </c>
      <c r="B58" s="50"/>
      <c r="C58" s="50"/>
      <c r="D58" s="50"/>
      <c r="E58" s="50"/>
      <c r="F58" s="50"/>
      <c r="G58" s="50"/>
      <c r="H58" s="50"/>
      <c r="I58" s="50"/>
      <c r="J58" s="50"/>
      <c r="K58" s="48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7"/>
      <c r="DG58" s="47"/>
      <c r="DH58" s="47"/>
      <c r="DI58" s="47"/>
      <c r="DJ58" s="47"/>
      <c r="DK58" s="47"/>
      <c r="DL58" s="47"/>
      <c r="DM58" s="47"/>
      <c r="DN58" s="47"/>
      <c r="DO58" s="47"/>
      <c r="DP58" s="47"/>
      <c r="DQ58" s="47"/>
      <c r="DR58" s="47"/>
      <c r="DS58" s="47"/>
      <c r="DT58" s="47"/>
      <c r="DU58" s="48"/>
      <c r="DV58" s="48"/>
      <c r="DW58" s="48"/>
      <c r="DX58" s="47"/>
      <c r="DY58" s="47"/>
      <c r="DZ58" s="47"/>
      <c r="EA58" s="47"/>
      <c r="EB58" s="47"/>
      <c r="EC58" s="47"/>
      <c r="ED58" s="47"/>
      <c r="EE58" s="47"/>
      <c r="EF58" s="47"/>
      <c r="EG58" s="47"/>
      <c r="EH58" s="47"/>
      <c r="EI58" s="47"/>
      <c r="EJ58" s="47"/>
      <c r="EK58" s="47"/>
      <c r="EL58" s="47"/>
      <c r="EM58" s="47"/>
      <c r="EN58" s="47"/>
      <c r="EO58" s="49"/>
      <c r="EP58" s="49"/>
      <c r="EQ58" s="49"/>
      <c r="ER58" s="49"/>
      <c r="ES58" s="49"/>
      <c r="ET58" s="47"/>
      <c r="EU58" s="47"/>
      <c r="EV58" s="47"/>
      <c r="EW58" s="47"/>
      <c r="EX58" s="47"/>
      <c r="EY58" s="47"/>
      <c r="EZ58" s="47"/>
      <c r="FA58" s="47"/>
      <c r="FB58" s="47"/>
      <c r="FC58" s="47"/>
      <c r="FD58" s="47"/>
      <c r="FE58" s="47"/>
      <c r="FF58" s="47"/>
      <c r="FG58" s="47"/>
      <c r="FH58" s="47"/>
      <c r="FI58" s="47"/>
      <c r="FJ58" s="47"/>
      <c r="FK58" s="47"/>
      <c r="FL58" s="47"/>
      <c r="FM58" s="47"/>
      <c r="FN58" s="47"/>
      <c r="FO58" s="47"/>
      <c r="FP58" s="47"/>
      <c r="FQ58" s="47"/>
      <c r="FR58" s="47"/>
      <c r="FS58" s="47"/>
      <c r="FT58" s="47"/>
      <c r="FU58" s="47"/>
      <c r="FV58" s="47"/>
      <c r="FW58" s="47"/>
      <c r="FX58" s="47"/>
      <c r="FY58" s="47"/>
      <c r="FZ58" s="47"/>
      <c r="GA58" s="47"/>
      <c r="GB58" s="47"/>
      <c r="GC58" s="47"/>
      <c r="GD58" s="47"/>
      <c r="GE58" s="47"/>
      <c r="GF58" s="47"/>
      <c r="GG58" s="47"/>
      <c r="GH58" s="47"/>
      <c r="GI58" s="47"/>
      <c r="GJ58" s="47"/>
      <c r="GK58" s="47"/>
      <c r="GL58" s="47"/>
      <c r="GM58" s="47"/>
      <c r="GN58" s="47"/>
      <c r="GO58" s="47"/>
      <c r="GP58" s="47"/>
      <c r="GQ58" s="47"/>
      <c r="GR58" s="47"/>
      <c r="GS58" s="47"/>
      <c r="GT58" s="47"/>
      <c r="GU58" s="47"/>
      <c r="GV58" s="47"/>
      <c r="GW58" s="47"/>
      <c r="GX58" s="47"/>
      <c r="GY58" s="47"/>
      <c r="GZ58" s="47"/>
      <c r="HA58" s="47"/>
      <c r="HB58" s="47"/>
      <c r="HC58" s="47"/>
      <c r="HD58" s="47"/>
      <c r="HE58" s="47"/>
      <c r="HF58" s="47"/>
      <c r="HG58" s="47"/>
      <c r="HH58" s="47"/>
      <c r="HI58" s="47"/>
      <c r="HJ58" s="47"/>
      <c r="HK58" s="47"/>
      <c r="HL58" s="47"/>
      <c r="HM58" s="47"/>
      <c r="HN58" s="47"/>
      <c r="HO58" s="47"/>
      <c r="HP58" s="47"/>
      <c r="HQ58" s="47"/>
      <c r="HR58" s="47"/>
      <c r="HS58" s="47"/>
      <c r="HT58" s="47"/>
      <c r="HU58" s="47"/>
      <c r="HV58" s="47"/>
      <c r="HW58" s="47"/>
      <c r="HX58" s="47"/>
      <c r="HY58" s="47"/>
      <c r="HZ58" s="47"/>
      <c r="IA58" s="47"/>
      <c r="IB58" s="47"/>
      <c r="IC58" s="47"/>
      <c r="ID58" s="47"/>
      <c r="IE58" s="47"/>
      <c r="IF58" s="47"/>
      <c r="IG58" s="47"/>
      <c r="IH58" s="47"/>
      <c r="II58" s="47"/>
      <c r="IJ58" s="47"/>
      <c r="IK58" s="47"/>
      <c r="IL58" s="47"/>
      <c r="IM58" s="47"/>
      <c r="IN58" s="47"/>
      <c r="IO58" s="47"/>
      <c r="IP58" s="47"/>
      <c r="IQ58" s="47"/>
      <c r="IR58" s="47"/>
      <c r="IS58" s="47"/>
      <c r="IT58" s="47"/>
      <c r="IU58" s="47"/>
      <c r="IV58" s="47"/>
    </row>
    <row r="59" spans="1:256" s="33" customFormat="1" ht="43.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2"/>
      <c r="T59" s="35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5"/>
      <c r="EE59" s="35"/>
      <c r="EF59" s="35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6"/>
      <c r="EY59" s="36"/>
      <c r="EZ59" s="36"/>
      <c r="FA59" s="36"/>
      <c r="FB59" s="36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  <c r="GF59" s="32"/>
      <c r="GG59" s="32"/>
      <c r="GH59" s="32"/>
      <c r="GI59" s="32"/>
      <c r="GJ59" s="32"/>
      <c r="GK59" s="32"/>
      <c r="GL59" s="32"/>
      <c r="GM59" s="32"/>
      <c r="GN59" s="32"/>
      <c r="GO59" s="32"/>
      <c r="GP59" s="32"/>
      <c r="GQ59" s="32"/>
      <c r="GR59" s="32"/>
      <c r="GS59" s="32"/>
      <c r="GT59" s="32"/>
      <c r="GU59" s="32"/>
      <c r="GV59" s="32"/>
      <c r="GW59" s="32"/>
      <c r="GX59" s="32"/>
      <c r="GY59" s="32"/>
      <c r="GZ59" s="32"/>
      <c r="HA59" s="32"/>
      <c r="HB59" s="32"/>
      <c r="HC59" s="32"/>
      <c r="HD59" s="32"/>
      <c r="HE59" s="32"/>
      <c r="HF59" s="32"/>
      <c r="HG59" s="32"/>
      <c r="HH59" s="32"/>
      <c r="HI59" s="32"/>
      <c r="HJ59" s="32"/>
      <c r="HK59" s="32"/>
      <c r="HL59" s="32"/>
      <c r="HM59" s="32"/>
      <c r="HN59" s="32"/>
      <c r="HO59" s="32"/>
      <c r="HP59" s="32"/>
      <c r="HQ59" s="32"/>
      <c r="HR59" s="32"/>
      <c r="HS59" s="32"/>
      <c r="HT59" s="32"/>
      <c r="HU59" s="32"/>
      <c r="HV59" s="32"/>
      <c r="HW59" s="32"/>
      <c r="HX59" s="32"/>
      <c r="HY59" s="32"/>
      <c r="HZ59" s="32"/>
      <c r="IA59" s="32"/>
      <c r="IB59" s="32"/>
      <c r="IC59" s="32"/>
      <c r="ID59" s="32"/>
      <c r="IE59" s="32"/>
      <c r="IF59" s="32"/>
      <c r="IG59" s="32"/>
      <c r="IH59" s="32"/>
      <c r="II59" s="32"/>
      <c r="IJ59" s="32"/>
      <c r="IK59" s="32"/>
      <c r="IL59" s="32"/>
      <c r="IM59" s="32"/>
      <c r="IN59" s="32"/>
      <c r="IO59" s="32"/>
      <c r="IP59" s="32"/>
      <c r="IQ59" s="32"/>
      <c r="IR59" s="32"/>
      <c r="IS59" s="32"/>
      <c r="IT59" s="32"/>
      <c r="IU59" s="32"/>
      <c r="IV59" s="32"/>
    </row>
    <row r="60" spans="1:256" s="33" customFormat="1" ht="43.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2"/>
      <c r="T60" s="35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5"/>
      <c r="EE60" s="35"/>
      <c r="EF60" s="35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6"/>
      <c r="EY60" s="36"/>
      <c r="EZ60" s="36"/>
      <c r="FA60" s="36"/>
      <c r="FB60" s="36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32"/>
      <c r="GQ60" s="32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2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2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2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  <c r="IT60" s="32"/>
      <c r="IU60" s="32"/>
      <c r="IV60" s="32"/>
    </row>
    <row r="61" spans="1:256" s="33" customFormat="1" ht="43.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2"/>
      <c r="T61" s="35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5"/>
      <c r="EE61" s="35"/>
      <c r="EF61" s="35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6"/>
      <c r="EY61" s="36"/>
      <c r="EZ61" s="36"/>
      <c r="FA61" s="36"/>
      <c r="FB61" s="36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  <c r="IH61" s="32"/>
      <c r="II61" s="32"/>
      <c r="IJ61" s="32"/>
      <c r="IK61" s="32"/>
      <c r="IL61" s="32"/>
      <c r="IM61" s="32"/>
      <c r="IN61" s="32"/>
      <c r="IO61" s="32"/>
      <c r="IP61" s="32"/>
      <c r="IQ61" s="32"/>
      <c r="IR61" s="32"/>
      <c r="IS61" s="32"/>
      <c r="IT61" s="32"/>
      <c r="IU61" s="32"/>
      <c r="IV61" s="32"/>
    </row>
    <row r="62" spans="1:256" s="33" customFormat="1" ht="43.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2"/>
      <c r="T62" s="35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5"/>
      <c r="EE62" s="35"/>
      <c r="EF62" s="35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6"/>
      <c r="EY62" s="36"/>
      <c r="EZ62" s="36"/>
      <c r="FA62" s="36"/>
      <c r="FB62" s="36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32"/>
      <c r="FR62" s="32"/>
      <c r="FS62" s="32"/>
      <c r="FT62" s="32"/>
      <c r="FU62" s="32"/>
      <c r="FV62" s="32"/>
      <c r="FW62" s="32"/>
      <c r="FX62" s="32"/>
      <c r="FY62" s="32"/>
      <c r="FZ62" s="32"/>
      <c r="GA62" s="32"/>
      <c r="GB62" s="32"/>
      <c r="GC62" s="32"/>
      <c r="GD62" s="32"/>
      <c r="GE62" s="32"/>
      <c r="GF62" s="32"/>
      <c r="GG62" s="32"/>
      <c r="GH62" s="32"/>
      <c r="GI62" s="32"/>
      <c r="GJ62" s="32"/>
      <c r="GK62" s="32"/>
      <c r="GL62" s="32"/>
      <c r="GM62" s="32"/>
      <c r="GN62" s="32"/>
      <c r="GO62" s="32"/>
      <c r="GP62" s="32"/>
      <c r="GQ62" s="32"/>
      <c r="GR62" s="32"/>
      <c r="GS62" s="32"/>
      <c r="GT62" s="32"/>
      <c r="GU62" s="32"/>
      <c r="GV62" s="32"/>
      <c r="GW62" s="32"/>
      <c r="GX62" s="32"/>
      <c r="GY62" s="32"/>
      <c r="GZ62" s="32"/>
      <c r="HA62" s="32"/>
      <c r="HB62" s="32"/>
      <c r="HC62" s="32"/>
      <c r="HD62" s="32"/>
      <c r="HE62" s="32"/>
      <c r="HF62" s="32"/>
      <c r="HG62" s="32"/>
      <c r="HH62" s="32"/>
      <c r="HI62" s="32"/>
      <c r="HJ62" s="32"/>
      <c r="HK62" s="32"/>
      <c r="HL62" s="32"/>
      <c r="HM62" s="32"/>
      <c r="HN62" s="32"/>
      <c r="HO62" s="32"/>
      <c r="HP62" s="32"/>
      <c r="HQ62" s="32"/>
      <c r="HR62" s="32"/>
      <c r="HS62" s="32"/>
      <c r="HT62" s="32"/>
      <c r="HU62" s="32"/>
      <c r="HV62" s="32"/>
      <c r="HW62" s="32"/>
      <c r="HX62" s="32"/>
      <c r="HY62" s="32"/>
      <c r="HZ62" s="32"/>
      <c r="IA62" s="32"/>
      <c r="IB62" s="32"/>
      <c r="IC62" s="32"/>
      <c r="ID62" s="32"/>
      <c r="IE62" s="32"/>
      <c r="IF62" s="32"/>
      <c r="IG62" s="32"/>
      <c r="IH62" s="32"/>
      <c r="II62" s="32"/>
      <c r="IJ62" s="32"/>
      <c r="IK62" s="32"/>
      <c r="IL62" s="32"/>
      <c r="IM62" s="32"/>
      <c r="IN62" s="32"/>
      <c r="IO62" s="32"/>
      <c r="IP62" s="32"/>
      <c r="IQ62" s="32"/>
      <c r="IR62" s="32"/>
      <c r="IS62" s="32"/>
      <c r="IT62" s="32"/>
      <c r="IU62" s="32"/>
      <c r="IV62" s="32"/>
    </row>
    <row r="63" spans="1:256" s="33" customFormat="1" ht="43.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2"/>
      <c r="T63" s="35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5"/>
      <c r="EE63" s="35"/>
      <c r="EF63" s="35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6"/>
      <c r="EY63" s="36"/>
      <c r="EZ63" s="36"/>
      <c r="FA63" s="36"/>
      <c r="FB63" s="36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32"/>
      <c r="FR63" s="32"/>
      <c r="FS63" s="32"/>
      <c r="FT63" s="32"/>
      <c r="FU63" s="32"/>
      <c r="FV63" s="32"/>
      <c r="FW63" s="32"/>
      <c r="FX63" s="32"/>
      <c r="FY63" s="32"/>
      <c r="FZ63" s="32"/>
      <c r="GA63" s="32"/>
      <c r="GB63" s="32"/>
      <c r="GC63" s="32"/>
      <c r="GD63" s="32"/>
      <c r="GE63" s="32"/>
      <c r="GF63" s="32"/>
      <c r="GG63" s="32"/>
      <c r="GH63" s="32"/>
      <c r="GI63" s="32"/>
      <c r="GJ63" s="32"/>
      <c r="GK63" s="32"/>
      <c r="GL63" s="32"/>
      <c r="GM63" s="32"/>
      <c r="GN63" s="32"/>
      <c r="GO63" s="32"/>
      <c r="GP63" s="32"/>
      <c r="GQ63" s="32"/>
      <c r="GR63" s="32"/>
      <c r="GS63" s="32"/>
      <c r="GT63" s="32"/>
      <c r="GU63" s="32"/>
      <c r="GV63" s="32"/>
      <c r="GW63" s="32"/>
      <c r="GX63" s="32"/>
      <c r="GY63" s="32"/>
      <c r="GZ63" s="32"/>
      <c r="HA63" s="32"/>
      <c r="HB63" s="32"/>
      <c r="HC63" s="32"/>
      <c r="HD63" s="32"/>
      <c r="HE63" s="32"/>
      <c r="HF63" s="32"/>
      <c r="HG63" s="32"/>
      <c r="HH63" s="32"/>
      <c r="HI63" s="32"/>
      <c r="HJ63" s="32"/>
      <c r="HK63" s="32"/>
      <c r="HL63" s="32"/>
      <c r="HM63" s="32"/>
      <c r="HN63" s="32"/>
      <c r="HO63" s="32"/>
      <c r="HP63" s="32"/>
      <c r="HQ63" s="32"/>
      <c r="HR63" s="32"/>
      <c r="HS63" s="32"/>
      <c r="HT63" s="32"/>
      <c r="HU63" s="32"/>
      <c r="HV63" s="32"/>
      <c r="HW63" s="32"/>
      <c r="HX63" s="32"/>
      <c r="HY63" s="32"/>
      <c r="HZ63" s="32"/>
      <c r="IA63" s="32"/>
      <c r="IB63" s="32"/>
      <c r="IC63" s="32"/>
      <c r="ID63" s="32"/>
      <c r="IE63" s="32"/>
      <c r="IF63" s="32"/>
      <c r="IG63" s="32"/>
      <c r="IH63" s="32"/>
      <c r="II63" s="32"/>
      <c r="IJ63" s="32"/>
      <c r="IK63" s="32"/>
      <c r="IL63" s="32"/>
      <c r="IM63" s="32"/>
      <c r="IN63" s="32"/>
      <c r="IO63" s="32"/>
      <c r="IP63" s="32"/>
      <c r="IQ63" s="32"/>
      <c r="IR63" s="32"/>
      <c r="IS63" s="32"/>
      <c r="IT63" s="32"/>
      <c r="IU63" s="32"/>
      <c r="IV63" s="32"/>
    </row>
    <row r="64" spans="1:256" s="33" customFormat="1" ht="43.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2"/>
      <c r="T64" s="35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5"/>
      <c r="EE64" s="35"/>
      <c r="EF64" s="35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6"/>
      <c r="EY64" s="36"/>
      <c r="EZ64" s="36"/>
      <c r="FA64" s="36"/>
      <c r="FB64" s="36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32"/>
      <c r="FR64" s="32"/>
      <c r="FS64" s="32"/>
      <c r="FT64" s="32"/>
      <c r="FU64" s="32"/>
      <c r="FV64" s="32"/>
      <c r="FW64" s="32"/>
      <c r="FX64" s="32"/>
      <c r="FY64" s="32"/>
      <c r="FZ64" s="32"/>
      <c r="GA64" s="32"/>
      <c r="GB64" s="32"/>
      <c r="GC64" s="32"/>
      <c r="GD64" s="32"/>
      <c r="GE64" s="32"/>
      <c r="GF64" s="32"/>
      <c r="GG64" s="32"/>
      <c r="GH64" s="32"/>
      <c r="GI64" s="32"/>
      <c r="GJ64" s="32"/>
      <c r="GK64" s="32"/>
      <c r="GL64" s="32"/>
      <c r="GM64" s="32"/>
      <c r="GN64" s="32"/>
      <c r="GO64" s="32"/>
      <c r="GP64" s="32"/>
      <c r="GQ64" s="32"/>
      <c r="GR64" s="32"/>
      <c r="GS64" s="32"/>
      <c r="GT64" s="32"/>
      <c r="GU64" s="32"/>
      <c r="GV64" s="32"/>
      <c r="GW64" s="32"/>
      <c r="GX64" s="32"/>
      <c r="GY64" s="32"/>
      <c r="GZ64" s="32"/>
      <c r="HA64" s="32"/>
      <c r="HB64" s="32"/>
      <c r="HC64" s="32"/>
      <c r="HD64" s="32"/>
      <c r="HE64" s="32"/>
      <c r="HF64" s="32"/>
      <c r="HG64" s="32"/>
      <c r="HH64" s="32"/>
      <c r="HI64" s="32"/>
      <c r="HJ64" s="32"/>
      <c r="HK64" s="32"/>
      <c r="HL64" s="32"/>
      <c r="HM64" s="32"/>
      <c r="HN64" s="32"/>
      <c r="HO64" s="32"/>
      <c r="HP64" s="32"/>
      <c r="HQ64" s="32"/>
      <c r="HR64" s="32"/>
      <c r="HS64" s="32"/>
      <c r="HT64" s="32"/>
      <c r="HU64" s="32"/>
      <c r="HV64" s="32"/>
      <c r="HW64" s="32"/>
      <c r="HX64" s="32"/>
      <c r="HY64" s="32"/>
      <c r="HZ64" s="32"/>
      <c r="IA64" s="32"/>
      <c r="IB64" s="32"/>
      <c r="IC64" s="32"/>
      <c r="ID64" s="32"/>
      <c r="IE64" s="32"/>
      <c r="IF64" s="32"/>
      <c r="IG64" s="32"/>
      <c r="IH64" s="32"/>
      <c r="II64" s="32"/>
      <c r="IJ64" s="32"/>
      <c r="IK64" s="32"/>
      <c r="IL64" s="32"/>
      <c r="IM64" s="32"/>
      <c r="IN64" s="32"/>
      <c r="IO64" s="32"/>
      <c r="IP64" s="32"/>
      <c r="IQ64" s="32"/>
      <c r="IR64" s="32"/>
      <c r="IS64" s="32"/>
      <c r="IT64" s="32"/>
      <c r="IU64" s="32"/>
      <c r="IV64" s="32"/>
    </row>
    <row r="65" spans="1:256" s="33" customFormat="1" ht="43.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2"/>
      <c r="T65" s="35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5"/>
      <c r="EE65" s="35"/>
      <c r="EF65" s="35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6"/>
      <c r="EY65" s="36"/>
      <c r="EZ65" s="36"/>
      <c r="FA65" s="36"/>
      <c r="FB65" s="36"/>
      <c r="FC65" s="32"/>
      <c r="FD65" s="32"/>
      <c r="FE65" s="32"/>
      <c r="FF65" s="32"/>
      <c r="FG65" s="32"/>
      <c r="FH65" s="32"/>
      <c r="FI65" s="32"/>
      <c r="FJ65" s="32"/>
      <c r="FK65" s="32"/>
      <c r="FL65" s="32"/>
      <c r="FM65" s="32"/>
      <c r="FN65" s="32"/>
      <c r="FO65" s="32"/>
      <c r="FP65" s="32"/>
      <c r="FQ65" s="32"/>
      <c r="FR65" s="32"/>
      <c r="FS65" s="32"/>
      <c r="FT65" s="32"/>
      <c r="FU65" s="32"/>
      <c r="FV65" s="32"/>
      <c r="FW65" s="32"/>
      <c r="FX65" s="32"/>
      <c r="FY65" s="32"/>
      <c r="FZ65" s="32"/>
      <c r="GA65" s="32"/>
      <c r="GB65" s="32"/>
      <c r="GC65" s="32"/>
      <c r="GD65" s="32"/>
      <c r="GE65" s="32"/>
      <c r="GF65" s="32"/>
      <c r="GG65" s="32"/>
      <c r="GH65" s="32"/>
      <c r="GI65" s="32"/>
      <c r="GJ65" s="32"/>
      <c r="GK65" s="32"/>
      <c r="GL65" s="32"/>
      <c r="GM65" s="32"/>
      <c r="GN65" s="32"/>
      <c r="GO65" s="32"/>
      <c r="GP65" s="32"/>
      <c r="GQ65" s="32"/>
      <c r="GR65" s="32"/>
      <c r="GS65" s="32"/>
      <c r="GT65" s="32"/>
      <c r="GU65" s="32"/>
      <c r="GV65" s="32"/>
      <c r="GW65" s="32"/>
      <c r="GX65" s="32"/>
      <c r="GY65" s="32"/>
      <c r="GZ65" s="32"/>
      <c r="HA65" s="32"/>
      <c r="HB65" s="32"/>
      <c r="HC65" s="32"/>
      <c r="HD65" s="32"/>
      <c r="HE65" s="32"/>
      <c r="HF65" s="32"/>
      <c r="HG65" s="32"/>
      <c r="HH65" s="32"/>
      <c r="HI65" s="32"/>
      <c r="HJ65" s="32"/>
      <c r="HK65" s="32"/>
      <c r="HL65" s="32"/>
      <c r="HM65" s="32"/>
      <c r="HN65" s="32"/>
      <c r="HO65" s="32"/>
      <c r="HP65" s="32"/>
      <c r="HQ65" s="32"/>
      <c r="HR65" s="32"/>
      <c r="HS65" s="32"/>
      <c r="HT65" s="32"/>
      <c r="HU65" s="32"/>
      <c r="HV65" s="32"/>
      <c r="HW65" s="32"/>
      <c r="HX65" s="32"/>
      <c r="HY65" s="32"/>
      <c r="HZ65" s="32"/>
      <c r="IA65" s="32"/>
      <c r="IB65" s="32"/>
      <c r="IC65" s="32"/>
      <c r="ID65" s="32"/>
      <c r="IE65" s="32"/>
      <c r="IF65" s="32"/>
      <c r="IG65" s="32"/>
      <c r="IH65" s="32"/>
      <c r="II65" s="32"/>
      <c r="IJ65" s="32"/>
      <c r="IK65" s="32"/>
      <c r="IL65" s="32"/>
      <c r="IM65" s="32"/>
      <c r="IN65" s="32"/>
      <c r="IO65" s="32"/>
      <c r="IP65" s="32"/>
      <c r="IQ65" s="32"/>
      <c r="IR65" s="32"/>
      <c r="IS65" s="32"/>
      <c r="IT65" s="32"/>
      <c r="IU65" s="32"/>
      <c r="IV65" s="32"/>
    </row>
    <row r="66" spans="1:256" s="33" customFormat="1" ht="43.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2"/>
      <c r="T66" s="35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5"/>
      <c r="EE66" s="35"/>
      <c r="EF66" s="35"/>
      <c r="EG66" s="32"/>
      <c r="EH66" s="32"/>
      <c r="EI66" s="32"/>
      <c r="EJ66" s="32"/>
      <c r="EK66" s="32"/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6"/>
      <c r="EY66" s="36"/>
      <c r="EZ66" s="36"/>
      <c r="FA66" s="36"/>
      <c r="FB66" s="36"/>
      <c r="FC66" s="32"/>
      <c r="FD66" s="32"/>
      <c r="FE66" s="32"/>
      <c r="FF66" s="32"/>
      <c r="FG66" s="32"/>
      <c r="FH66" s="32"/>
      <c r="FI66" s="32"/>
      <c r="FJ66" s="32"/>
      <c r="FK66" s="32"/>
      <c r="FL66" s="32"/>
      <c r="FM66" s="32"/>
      <c r="FN66" s="32"/>
      <c r="FO66" s="32"/>
      <c r="FP66" s="32"/>
      <c r="FQ66" s="32"/>
      <c r="FR66" s="32"/>
      <c r="FS66" s="32"/>
      <c r="FT66" s="32"/>
      <c r="FU66" s="32"/>
      <c r="FV66" s="32"/>
      <c r="FW66" s="32"/>
      <c r="FX66" s="32"/>
      <c r="FY66" s="32"/>
      <c r="FZ66" s="32"/>
      <c r="GA66" s="32"/>
      <c r="GB66" s="32"/>
      <c r="GC66" s="32"/>
      <c r="GD66" s="32"/>
      <c r="GE66" s="32"/>
      <c r="GF66" s="32"/>
      <c r="GG66" s="32"/>
      <c r="GH66" s="32"/>
      <c r="GI66" s="32"/>
      <c r="GJ66" s="32"/>
      <c r="GK66" s="32"/>
      <c r="GL66" s="32"/>
      <c r="GM66" s="32"/>
      <c r="GN66" s="32"/>
      <c r="GO66" s="32"/>
      <c r="GP66" s="32"/>
      <c r="GQ66" s="32"/>
      <c r="GR66" s="32"/>
      <c r="GS66" s="32"/>
      <c r="GT66" s="32"/>
      <c r="GU66" s="32"/>
      <c r="GV66" s="32"/>
      <c r="GW66" s="32"/>
      <c r="GX66" s="32"/>
      <c r="GY66" s="32"/>
      <c r="GZ66" s="32"/>
      <c r="HA66" s="32"/>
      <c r="HB66" s="32"/>
      <c r="HC66" s="32"/>
      <c r="HD66" s="32"/>
      <c r="HE66" s="32"/>
      <c r="HF66" s="32"/>
      <c r="HG66" s="32"/>
      <c r="HH66" s="32"/>
      <c r="HI66" s="32"/>
      <c r="HJ66" s="32"/>
      <c r="HK66" s="32"/>
      <c r="HL66" s="32"/>
      <c r="HM66" s="32"/>
      <c r="HN66" s="32"/>
      <c r="HO66" s="32"/>
      <c r="HP66" s="32"/>
      <c r="HQ66" s="32"/>
      <c r="HR66" s="32"/>
      <c r="HS66" s="32"/>
      <c r="HT66" s="32"/>
      <c r="HU66" s="32"/>
      <c r="HV66" s="32"/>
      <c r="HW66" s="32"/>
      <c r="HX66" s="32"/>
      <c r="HY66" s="32"/>
      <c r="HZ66" s="32"/>
      <c r="IA66" s="32"/>
      <c r="IB66" s="32"/>
      <c r="IC66" s="32"/>
      <c r="ID66" s="32"/>
      <c r="IE66" s="32"/>
      <c r="IF66" s="32"/>
      <c r="IG66" s="32"/>
      <c r="IH66" s="32"/>
      <c r="II66" s="32"/>
      <c r="IJ66" s="32"/>
      <c r="IK66" s="32"/>
      <c r="IL66" s="32"/>
      <c r="IM66" s="32"/>
      <c r="IN66" s="32"/>
      <c r="IO66" s="32"/>
      <c r="IP66" s="32"/>
      <c r="IQ66" s="32"/>
      <c r="IR66" s="32"/>
      <c r="IS66" s="32"/>
      <c r="IT66" s="32"/>
      <c r="IU66" s="32"/>
      <c r="IV66" s="32"/>
    </row>
    <row r="67" spans="1:158" s="33" customFormat="1" ht="43.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T67" s="38"/>
      <c r="ED67" s="38"/>
      <c r="EE67" s="38"/>
      <c r="EF67" s="38"/>
      <c r="EX67" s="39"/>
      <c r="EY67" s="39"/>
      <c r="EZ67" s="39"/>
      <c r="FA67" s="39"/>
      <c r="FB67" s="39"/>
    </row>
    <row r="68" spans="1:158" s="33" customFormat="1" ht="43.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T68" s="38"/>
      <c r="ED68" s="38"/>
      <c r="EE68" s="38"/>
      <c r="EF68" s="38"/>
      <c r="EX68" s="39"/>
      <c r="EY68" s="39"/>
      <c r="EZ68" s="39"/>
      <c r="FA68" s="39"/>
      <c r="FB68" s="39"/>
    </row>
    <row r="69" spans="1:158" s="33" customFormat="1" ht="43.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T69" s="38"/>
      <c r="ED69" s="38"/>
      <c r="EE69" s="38"/>
      <c r="EF69" s="38"/>
      <c r="EX69" s="39"/>
      <c r="EY69" s="39"/>
      <c r="EZ69" s="39"/>
      <c r="FA69" s="39"/>
      <c r="FB69" s="39"/>
    </row>
    <row r="70" spans="1:158" s="33" customFormat="1" ht="43.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T70" s="38"/>
      <c r="ED70" s="38"/>
      <c r="EE70" s="38"/>
      <c r="EF70" s="38"/>
      <c r="EX70" s="39"/>
      <c r="EY70" s="39"/>
      <c r="EZ70" s="39"/>
      <c r="FA70" s="39"/>
      <c r="FB70" s="39"/>
    </row>
    <row r="71" spans="1:158" s="33" customFormat="1" ht="43.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T71" s="38"/>
      <c r="ED71" s="38"/>
      <c r="EE71" s="38"/>
      <c r="EF71" s="38"/>
      <c r="EX71" s="39"/>
      <c r="EY71" s="39"/>
      <c r="EZ71" s="39"/>
      <c r="FA71" s="39"/>
      <c r="FB71" s="39"/>
    </row>
    <row r="72" spans="1:158" s="33" customFormat="1" ht="43.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T72" s="38"/>
      <c r="ED72" s="38"/>
      <c r="EE72" s="38"/>
      <c r="EF72" s="38"/>
      <c r="EX72" s="39"/>
      <c r="EY72" s="39"/>
      <c r="EZ72" s="39"/>
      <c r="FA72" s="39"/>
      <c r="FB72" s="39"/>
    </row>
    <row r="73" spans="1:158" s="33" customFormat="1" ht="43.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T73" s="38"/>
      <c r="ED73" s="38"/>
      <c r="EE73" s="38"/>
      <c r="EF73" s="38"/>
      <c r="EX73" s="39"/>
      <c r="EY73" s="39"/>
      <c r="EZ73" s="39"/>
      <c r="FA73" s="39"/>
      <c r="FB73" s="39"/>
    </row>
    <row r="74" spans="1:158" s="33" customFormat="1" ht="43.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T74" s="38"/>
      <c r="ED74" s="38"/>
      <c r="EE74" s="38"/>
      <c r="EF74" s="38"/>
      <c r="EX74" s="39"/>
      <c r="EY74" s="39"/>
      <c r="EZ74" s="39"/>
      <c r="FA74" s="39"/>
      <c r="FB74" s="39"/>
    </row>
    <row r="75" spans="1:158" s="33" customFormat="1" ht="43.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T75" s="38"/>
      <c r="ED75" s="38"/>
      <c r="EE75" s="38"/>
      <c r="EF75" s="38"/>
      <c r="EX75" s="39"/>
      <c r="EY75" s="39"/>
      <c r="EZ75" s="39"/>
      <c r="FA75" s="39"/>
      <c r="FB75" s="39"/>
    </row>
    <row r="76" spans="1:158" s="33" customFormat="1" ht="43.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T76" s="38"/>
      <c r="ED76" s="38"/>
      <c r="EE76" s="38"/>
      <c r="EF76" s="38"/>
      <c r="EX76" s="39"/>
      <c r="EY76" s="39"/>
      <c r="EZ76" s="39"/>
      <c r="FA76" s="39"/>
      <c r="FB76" s="39"/>
    </row>
    <row r="77" spans="1:158" s="33" customFormat="1" ht="43.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T77" s="38"/>
      <c r="ED77" s="38"/>
      <c r="EE77" s="38"/>
      <c r="EF77" s="38"/>
      <c r="EX77" s="39"/>
      <c r="EY77" s="39"/>
      <c r="EZ77" s="39"/>
      <c r="FA77" s="39"/>
      <c r="FB77" s="39"/>
    </row>
    <row r="78" spans="1:256" ht="12.7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8"/>
      <c r="M78" s="7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7"/>
      <c r="DX78" s="7"/>
      <c r="DY78" s="7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9"/>
      <c r="ER78" s="9"/>
      <c r="ES78" s="9"/>
      <c r="ET78" s="9"/>
      <c r="EU78" s="9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  <c r="IP78" s="8"/>
      <c r="IQ78" s="8"/>
      <c r="IR78" s="8"/>
      <c r="IS78" s="8"/>
      <c r="IT78" s="8"/>
      <c r="IU78" s="8"/>
      <c r="IV78" s="8"/>
    </row>
    <row r="79" spans="1:256" ht="12.7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8"/>
      <c r="M79" s="7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7"/>
      <c r="DX79" s="7"/>
      <c r="DY79" s="7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9"/>
      <c r="ER79" s="9"/>
      <c r="ES79" s="9"/>
      <c r="ET79" s="9"/>
      <c r="EU79" s="9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  <c r="IP79" s="8"/>
      <c r="IQ79" s="8"/>
      <c r="IR79" s="8"/>
      <c r="IS79" s="8"/>
      <c r="IT79" s="8"/>
      <c r="IU79" s="8"/>
      <c r="IV79" s="8"/>
    </row>
    <row r="80" spans="1:256" ht="12.7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8"/>
      <c r="M80" s="7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7"/>
      <c r="DX80" s="7"/>
      <c r="DY80" s="7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9"/>
      <c r="ER80" s="9"/>
      <c r="ES80" s="9"/>
      <c r="ET80" s="9"/>
      <c r="EU80" s="9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  <c r="IP80" s="8"/>
      <c r="IQ80" s="8"/>
      <c r="IR80" s="8"/>
      <c r="IS80" s="8"/>
      <c r="IT80" s="8"/>
      <c r="IU80" s="8"/>
      <c r="IV80" s="8"/>
    </row>
    <row r="81" spans="1:256" ht="12.7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8"/>
      <c r="M81" s="7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7"/>
      <c r="DX81" s="7"/>
      <c r="DY81" s="7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9"/>
      <c r="ER81" s="9"/>
      <c r="ES81" s="9"/>
      <c r="ET81" s="9"/>
      <c r="EU81" s="9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8"/>
      <c r="IP81" s="8"/>
      <c r="IQ81" s="8"/>
      <c r="IR81" s="8"/>
      <c r="IS81" s="8"/>
      <c r="IT81" s="8"/>
      <c r="IU81" s="8"/>
      <c r="IV81" s="8"/>
    </row>
    <row r="82" spans="1:256" ht="12.7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8"/>
      <c r="M82" s="7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7"/>
      <c r="DX82" s="7"/>
      <c r="DY82" s="7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9"/>
      <c r="ER82" s="9"/>
      <c r="ES82" s="9"/>
      <c r="ET82" s="9"/>
      <c r="EU82" s="9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  <c r="ID82" s="8"/>
      <c r="IE82" s="8"/>
      <c r="IF82" s="8"/>
      <c r="IG82" s="8"/>
      <c r="IH82" s="8"/>
      <c r="II82" s="8"/>
      <c r="IJ82" s="8"/>
      <c r="IK82" s="8"/>
      <c r="IL82" s="8"/>
      <c r="IM82" s="8"/>
      <c r="IN82" s="8"/>
      <c r="IO82" s="8"/>
      <c r="IP82" s="8"/>
      <c r="IQ82" s="8"/>
      <c r="IR82" s="8"/>
      <c r="IS82" s="8"/>
      <c r="IT82" s="8"/>
      <c r="IU82" s="8"/>
      <c r="IV82" s="8"/>
    </row>
    <row r="83" spans="1:256" ht="12.7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8"/>
      <c r="M83" s="7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7"/>
      <c r="DX83" s="7"/>
      <c r="DY83" s="7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9"/>
      <c r="ER83" s="9"/>
      <c r="ES83" s="9"/>
      <c r="ET83" s="9"/>
      <c r="EU83" s="9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  <c r="IF83" s="8"/>
      <c r="IG83" s="8"/>
      <c r="IH83" s="8"/>
      <c r="II83" s="8"/>
      <c r="IJ83" s="8"/>
      <c r="IK83" s="8"/>
      <c r="IL83" s="8"/>
      <c r="IM83" s="8"/>
      <c r="IN83" s="8"/>
      <c r="IO83" s="8"/>
      <c r="IP83" s="8"/>
      <c r="IQ83" s="8"/>
      <c r="IR83" s="8"/>
      <c r="IS83" s="8"/>
      <c r="IT83" s="8"/>
      <c r="IU83" s="8"/>
      <c r="IV83" s="8"/>
    </row>
  </sheetData>
  <sheetProtection formatCells="0" formatColumns="0" formatRows="0" insertColumns="0" insertRows="0" insertHyperlinks="0" deleteColumns="0" deleteRows="0" autoFilter="0" pivotTables="0"/>
  <mergeCells count="55">
    <mergeCell ref="K7:K9"/>
    <mergeCell ref="K48:K49"/>
    <mergeCell ref="A48:A49"/>
    <mergeCell ref="B48:B49"/>
    <mergeCell ref="K45:K47"/>
    <mergeCell ref="A45:A47"/>
    <mergeCell ref="J7:J9"/>
    <mergeCell ref="G6:H6"/>
    <mergeCell ref="I6:J6"/>
    <mergeCell ref="A7:A9"/>
    <mergeCell ref="D7:D9"/>
    <mergeCell ref="A37:A40"/>
    <mergeCell ref="B37:B40"/>
    <mergeCell ref="C37:C40"/>
    <mergeCell ref="L1:L4"/>
    <mergeCell ref="A2:K2"/>
    <mergeCell ref="A3:K3"/>
    <mergeCell ref="A4:K4"/>
    <mergeCell ref="C7:C9"/>
    <mergeCell ref="A5:K5"/>
    <mergeCell ref="G7:G9"/>
    <mergeCell ref="A50:A52"/>
    <mergeCell ref="B50:B52"/>
    <mergeCell ref="K18:K24"/>
    <mergeCell ref="B45:B47"/>
    <mergeCell ref="C45:C47"/>
    <mergeCell ref="A41:A44"/>
    <mergeCell ref="B41:B44"/>
    <mergeCell ref="C41:C44"/>
    <mergeCell ref="K25:K30"/>
    <mergeCell ref="A25:A30"/>
    <mergeCell ref="A18:A24"/>
    <mergeCell ref="B18:B24"/>
    <mergeCell ref="F7:F9"/>
    <mergeCell ref="E7:E9"/>
    <mergeCell ref="A10:A17"/>
    <mergeCell ref="B10:B17"/>
    <mergeCell ref="A31:A36"/>
    <mergeCell ref="B31:B36"/>
    <mergeCell ref="C31:C36"/>
    <mergeCell ref="K31:K36"/>
    <mergeCell ref="K50:K52"/>
    <mergeCell ref="L7:L9"/>
    <mergeCell ref="B7:B9"/>
    <mergeCell ref="K41:K44"/>
    <mergeCell ref="K37:K40"/>
    <mergeCell ref="K10:K17"/>
    <mergeCell ref="B25:B30"/>
    <mergeCell ref="C25:C30"/>
    <mergeCell ref="H7:H9"/>
    <mergeCell ref="I7:I9"/>
    <mergeCell ref="C50:C52"/>
    <mergeCell ref="C18:C24"/>
    <mergeCell ref="C10:C17"/>
    <mergeCell ref="C48:C49"/>
  </mergeCells>
  <printOptions horizontalCentered="1"/>
  <pageMargins left="0.6299212598425197" right="0.2362204724409449" top="0.15748031496062992" bottom="0.35433070866141736" header="0.5118110236220472" footer="0.5118110236220472"/>
  <pageSetup fitToHeight="2" fitToWidth="1" horizontalDpi="300" verticalDpi="3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Veron Seba</cp:lastModifiedBy>
  <cp:lastPrinted>2015-05-03T14:25:08Z</cp:lastPrinted>
  <dcterms:created xsi:type="dcterms:W3CDTF">1996-10-08T23:32:33Z</dcterms:created>
  <dcterms:modified xsi:type="dcterms:W3CDTF">2015-05-03T17:51:02Z</dcterms:modified>
  <cp:category/>
  <cp:version/>
  <cp:contentType/>
  <cp:contentStatus/>
</cp:coreProperties>
</file>